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SokolákCup\"/>
    </mc:Choice>
  </mc:AlternateContent>
  <bookViews>
    <workbookView xWindow="0" yWindow="0" windowWidth="19200" windowHeight="11280"/>
  </bookViews>
  <sheets>
    <sheet name="výsledky" sheetId="1" r:id="rId1"/>
    <sheet name="běžky - skiatlon" sheetId="2" r:id="rId2"/>
    <sheet name="lyže - sjezd" sheetId="10" r:id="rId3"/>
    <sheet name="ping - pong" sheetId="3" r:id="rId4"/>
    <sheet name="biatlon" sheetId="4" r:id="rId5"/>
    <sheet name="triatlon" sheetId="5" r:id="rId6"/>
    <sheet name="orienťáky" sheetId="6" r:id="rId7"/>
    <sheet name="kuželky" sheetId="8" r:id="rId8"/>
    <sheet name="kanoe" sheetId="7" r:id="rId9"/>
    <sheet name="List1" sheetId="9" r:id="rId10"/>
  </sheets>
  <calcPr calcId="162913"/>
</workbook>
</file>

<file path=xl/calcChain.xml><?xml version="1.0" encoding="utf-8"?>
<calcChain xmlns="http://schemas.openxmlformats.org/spreadsheetml/2006/main">
  <c r="C25" i="1" l="1"/>
  <c r="L25" i="1" s="1"/>
  <c r="I24" i="1"/>
  <c r="L24" i="1" s="1"/>
  <c r="J63" i="1"/>
  <c r="J50" i="1"/>
  <c r="J52" i="1"/>
  <c r="J51" i="1"/>
  <c r="J53" i="1"/>
  <c r="J54" i="1"/>
  <c r="J55" i="1"/>
  <c r="D21" i="7"/>
  <c r="E22" i="7" s="1"/>
  <c r="D22" i="7"/>
  <c r="J7" i="1"/>
  <c r="J6" i="1"/>
  <c r="J9" i="1"/>
  <c r="J8" i="1"/>
  <c r="J10" i="1"/>
  <c r="J12" i="1"/>
  <c r="J13" i="1"/>
  <c r="J14" i="1"/>
  <c r="J15" i="1"/>
  <c r="J16" i="1"/>
  <c r="J17" i="1"/>
  <c r="J19" i="1"/>
  <c r="J18" i="1"/>
  <c r="J20" i="1"/>
  <c r="J21" i="1"/>
  <c r="J5" i="1"/>
  <c r="D31" i="7"/>
  <c r="E31" i="7"/>
  <c r="L81" i="1"/>
  <c r="I71" i="1"/>
  <c r="I65" i="1"/>
  <c r="I51" i="1"/>
  <c r="I53" i="1"/>
  <c r="I52" i="1"/>
  <c r="I54" i="1"/>
  <c r="I55" i="1"/>
  <c r="I56" i="1"/>
  <c r="I57" i="1"/>
  <c r="I60" i="1"/>
  <c r="I59" i="1"/>
  <c r="I62" i="1"/>
  <c r="I50" i="1"/>
  <c r="I47" i="1"/>
  <c r="L47" i="1" s="1"/>
  <c r="I46" i="1"/>
  <c r="L46" i="1" s="1"/>
  <c r="I7" i="1"/>
  <c r="I6" i="1"/>
  <c r="I9" i="1"/>
  <c r="I10" i="1"/>
  <c r="I15" i="1"/>
  <c r="I14" i="1"/>
  <c r="I13" i="1"/>
  <c r="I8" i="1"/>
  <c r="I12" i="1"/>
  <c r="I17" i="1"/>
  <c r="I16" i="1"/>
  <c r="I19" i="1"/>
  <c r="I18" i="1"/>
  <c r="I22" i="1"/>
  <c r="I20" i="1"/>
  <c r="I23" i="1"/>
  <c r="I21" i="1"/>
  <c r="I4" i="1"/>
  <c r="I5" i="1"/>
  <c r="H5" i="1"/>
  <c r="L71" i="1" l="1"/>
  <c r="L65" i="1"/>
  <c r="E39" i="6"/>
  <c r="H63" i="1"/>
  <c r="L63" i="1" s="1"/>
  <c r="H70" i="1"/>
  <c r="L70" i="1" s="1"/>
  <c r="H69" i="1"/>
  <c r="L69" i="1" s="1"/>
  <c r="H72" i="1"/>
  <c r="L72" i="1" s="1"/>
  <c r="H59" i="1"/>
  <c r="H60" i="1"/>
  <c r="H53" i="1"/>
  <c r="H51" i="1"/>
  <c r="H52" i="1"/>
  <c r="H54" i="1"/>
  <c r="H61" i="1"/>
  <c r="H58" i="1"/>
  <c r="H50" i="1"/>
  <c r="E29" i="6"/>
  <c r="E26" i="6"/>
  <c r="E30" i="6"/>
  <c r="E25" i="6"/>
  <c r="E32" i="6"/>
  <c r="H33" i="1"/>
  <c r="L33" i="1" s="1"/>
  <c r="H26" i="1"/>
  <c r="L26" i="1" s="1"/>
  <c r="H35" i="1"/>
  <c r="L35" i="1" s="1"/>
  <c r="H23" i="1"/>
  <c r="H18" i="1"/>
  <c r="H22" i="1"/>
  <c r="H19" i="1"/>
  <c r="H15" i="1"/>
  <c r="H14" i="1"/>
  <c r="H11" i="1"/>
  <c r="E15" i="6"/>
  <c r="E72" i="6"/>
  <c r="E71" i="6"/>
  <c r="E70" i="6"/>
  <c r="E69" i="6"/>
  <c r="E68" i="6"/>
  <c r="E67" i="6"/>
  <c r="E66" i="6"/>
  <c r="E65" i="6"/>
  <c r="E64" i="6"/>
  <c r="E63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F44" i="6" s="1"/>
  <c r="E76" i="6"/>
  <c r="F76" i="6" s="1"/>
  <c r="E77" i="6"/>
  <c r="E78" i="6"/>
  <c r="E79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F84" i="6" l="1"/>
  <c r="F77" i="6"/>
  <c r="F49" i="6"/>
  <c r="F51" i="6"/>
  <c r="F59" i="6"/>
  <c r="F47" i="6"/>
  <c r="F55" i="6"/>
  <c r="F63" i="6"/>
  <c r="F57" i="6"/>
  <c r="F65" i="6"/>
  <c r="F45" i="6"/>
  <c r="F94" i="6"/>
  <c r="F67" i="6"/>
  <c r="F88" i="6"/>
  <c r="F96" i="6"/>
  <c r="F104" i="6"/>
  <c r="F80" i="6"/>
  <c r="F79" i="6"/>
  <c r="F71" i="6"/>
  <c r="F87" i="6"/>
  <c r="F95" i="6"/>
  <c r="F78" i="6"/>
  <c r="F46" i="6"/>
  <c r="F53" i="6"/>
  <c r="F61" i="6"/>
  <c r="F69" i="6"/>
  <c r="F48" i="6"/>
  <c r="F56" i="6"/>
  <c r="F64" i="6"/>
  <c r="F72" i="6"/>
  <c r="F52" i="6"/>
  <c r="F60" i="6"/>
  <c r="F68" i="6"/>
  <c r="F62" i="6"/>
  <c r="F66" i="6"/>
  <c r="F50" i="6"/>
  <c r="F58" i="6"/>
  <c r="F70" i="6"/>
  <c r="F54" i="6"/>
  <c r="F103" i="6"/>
  <c r="F92" i="6"/>
  <c r="F100" i="6"/>
  <c r="F102" i="6"/>
  <c r="F86" i="6"/>
  <c r="F83" i="6"/>
  <c r="F99" i="6"/>
  <c r="F91" i="6"/>
  <c r="F98" i="6"/>
  <c r="F90" i="6"/>
  <c r="F82" i="6"/>
  <c r="F105" i="6"/>
  <c r="F97" i="6"/>
  <c r="F89" i="6"/>
  <c r="F81" i="6"/>
  <c r="F101" i="6"/>
  <c r="F93" i="6"/>
  <c r="F85" i="6"/>
  <c r="J32" i="5" l="1"/>
  <c r="G86" i="1" l="1"/>
  <c r="L86" i="1" s="1"/>
  <c r="G80" i="1"/>
  <c r="L80" i="1" s="1"/>
  <c r="G82" i="1"/>
  <c r="L82" i="1" s="1"/>
  <c r="G84" i="1"/>
  <c r="L84" i="1" s="1"/>
  <c r="G78" i="1"/>
  <c r="G76" i="1"/>
  <c r="G77" i="1"/>
  <c r="G79" i="1"/>
  <c r="G66" i="1"/>
  <c r="L66" i="1" s="1"/>
  <c r="G68" i="1"/>
  <c r="L68" i="1" s="1"/>
  <c r="G50" i="1"/>
  <c r="G53" i="1"/>
  <c r="G51" i="1"/>
  <c r="G28" i="1"/>
  <c r="L28" i="1" s="1"/>
  <c r="G29" i="1"/>
  <c r="L29" i="1" s="1"/>
  <c r="G30" i="1"/>
  <c r="L30" i="1" s="1"/>
  <c r="G32" i="1"/>
  <c r="L32" i="1" s="1"/>
  <c r="G39" i="1"/>
  <c r="L39" i="1" s="1"/>
  <c r="G41" i="1"/>
  <c r="L41" i="1" s="1"/>
  <c r="G43" i="1"/>
  <c r="L43" i="1" s="1"/>
  <c r="G44" i="1"/>
  <c r="L44" i="1" s="1"/>
  <c r="G34" i="1"/>
  <c r="L34" i="1" s="1"/>
  <c r="G36" i="1"/>
  <c r="L36" i="1" s="1"/>
  <c r="G37" i="1"/>
  <c r="L37" i="1" s="1"/>
  <c r="G45" i="1"/>
  <c r="L45" i="1" s="1"/>
  <c r="G5" i="1"/>
  <c r="G11" i="1"/>
  <c r="G6" i="1"/>
  <c r="G7" i="1"/>
  <c r="G9" i="1"/>
  <c r="G10" i="1"/>
  <c r="G8" i="1"/>
  <c r="G12" i="1"/>
  <c r="G16" i="1"/>
  <c r="G21" i="1"/>
  <c r="G4" i="1"/>
  <c r="J42" i="5"/>
  <c r="J43" i="5"/>
  <c r="J44" i="5"/>
  <c r="J45" i="5"/>
  <c r="J41" i="5"/>
  <c r="J34" i="5"/>
  <c r="J35" i="5"/>
  <c r="J36" i="5"/>
  <c r="J33" i="5"/>
  <c r="F75" i="1" l="1"/>
  <c r="F77" i="1"/>
  <c r="F78" i="1"/>
  <c r="F76" i="1"/>
  <c r="K37" i="4"/>
  <c r="K38" i="4"/>
  <c r="K36" i="4"/>
  <c r="L38" i="4"/>
  <c r="L37" i="4"/>
  <c r="L36" i="4"/>
  <c r="G52" i="1"/>
  <c r="F52" i="1"/>
  <c r="D52" i="1"/>
  <c r="C52" i="1"/>
  <c r="C51" i="1"/>
  <c r="D51" i="1"/>
  <c r="E51" i="1"/>
  <c r="F51" i="1"/>
  <c r="F67" i="1"/>
  <c r="L67" i="1" s="1"/>
  <c r="F50" i="1"/>
  <c r="F53" i="1"/>
  <c r="F54" i="1"/>
  <c r="F55" i="1"/>
  <c r="F56" i="1"/>
  <c r="K25" i="4"/>
  <c r="L25" i="4"/>
  <c r="K26" i="4"/>
  <c r="L26" i="4"/>
  <c r="K27" i="4"/>
  <c r="L27" i="4"/>
  <c r="K28" i="4"/>
  <c r="L28" i="4"/>
  <c r="F12" i="1"/>
  <c r="E12" i="1"/>
  <c r="H6" i="1"/>
  <c r="F6" i="1"/>
  <c r="D6" i="1"/>
  <c r="C6" i="1"/>
  <c r="F14" i="1"/>
  <c r="F11" i="1"/>
  <c r="F7" i="1"/>
  <c r="F15" i="1"/>
  <c r="F9" i="1"/>
  <c r="F8" i="1"/>
  <c r="F10" i="1"/>
  <c r="F17" i="1"/>
  <c r="F22" i="1"/>
  <c r="F21" i="1"/>
  <c r="F20" i="1"/>
  <c r="L51" i="1" l="1"/>
  <c r="L52" i="1"/>
  <c r="L12" i="1"/>
  <c r="L6" i="1"/>
  <c r="E38" i="1"/>
  <c r="E42" i="1"/>
  <c r="L42" i="1" s="1"/>
  <c r="E4" i="1"/>
  <c r="E10" i="1"/>
  <c r="E8" i="1"/>
  <c r="E11" i="1"/>
  <c r="E7" i="1"/>
  <c r="E9" i="1"/>
  <c r="E15" i="1"/>
  <c r="E19" i="1"/>
  <c r="E27" i="1"/>
  <c r="E16" i="1"/>
  <c r="E40" i="1"/>
  <c r="E22" i="1"/>
  <c r="E23" i="1"/>
  <c r="E61" i="1"/>
  <c r="L61" i="1" s="1"/>
  <c r="E54" i="1"/>
  <c r="E53" i="1"/>
  <c r="E55" i="1"/>
  <c r="E64" i="1"/>
  <c r="E50" i="1"/>
  <c r="D78" i="1"/>
  <c r="D76" i="1"/>
  <c r="D79" i="1"/>
  <c r="D77" i="1"/>
  <c r="D83" i="1"/>
  <c r="D85" i="1"/>
  <c r="L85" i="1" s="1"/>
  <c r="D75" i="1"/>
  <c r="C78" i="1"/>
  <c r="C76" i="1"/>
  <c r="C79" i="1"/>
  <c r="C77" i="1"/>
  <c r="C83" i="1"/>
  <c r="C75" i="1"/>
  <c r="D39" i="2"/>
  <c r="D40" i="2"/>
  <c r="D41" i="2"/>
  <c r="D42" i="2"/>
  <c r="D38" i="2"/>
  <c r="E38" i="2" s="1"/>
  <c r="D59" i="1"/>
  <c r="L59" i="1" s="1"/>
  <c r="D62" i="1"/>
  <c r="L62" i="1" s="1"/>
  <c r="D56" i="1"/>
  <c r="D50" i="1"/>
  <c r="D53" i="1"/>
  <c r="D54" i="1"/>
  <c r="D55" i="1"/>
  <c r="D57" i="1"/>
  <c r="C54" i="1"/>
  <c r="C58" i="1"/>
  <c r="L58" i="1" s="1"/>
  <c r="C60" i="1"/>
  <c r="C55" i="1"/>
  <c r="C57" i="1"/>
  <c r="C64" i="1"/>
  <c r="C53" i="1"/>
  <c r="H32" i="2"/>
  <c r="H33" i="2"/>
  <c r="I33" i="2" s="1"/>
  <c r="H34" i="2"/>
  <c r="I34" i="2" s="1"/>
  <c r="H31" i="2"/>
  <c r="E34" i="2"/>
  <c r="E33" i="2"/>
  <c r="E32" i="2"/>
  <c r="E31" i="2"/>
  <c r="E30" i="2"/>
  <c r="E29" i="2"/>
  <c r="E28" i="2"/>
  <c r="E27" i="2"/>
  <c r="E26" i="2"/>
  <c r="E25" i="2"/>
  <c r="E24" i="2"/>
  <c r="H28" i="2"/>
  <c r="H29" i="2"/>
  <c r="H30" i="2"/>
  <c r="I30" i="2" s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D15" i="1"/>
  <c r="D31" i="1"/>
  <c r="D7" i="1"/>
  <c r="D11" i="1"/>
  <c r="D4" i="1"/>
  <c r="D5" i="1"/>
  <c r="D8" i="1"/>
  <c r="D9" i="1"/>
  <c r="D10" i="1"/>
  <c r="D14" i="1"/>
  <c r="D17" i="1"/>
  <c r="D20" i="1"/>
  <c r="D18" i="1"/>
  <c r="D19" i="1"/>
  <c r="D13" i="1"/>
  <c r="J82" i="10"/>
  <c r="I82" i="10"/>
  <c r="J81" i="10"/>
  <c r="I81" i="10"/>
  <c r="J80" i="10"/>
  <c r="I80" i="10"/>
  <c r="J79" i="10"/>
  <c r="I79" i="10"/>
  <c r="J78" i="10"/>
  <c r="I78" i="10"/>
  <c r="J77" i="10"/>
  <c r="I77" i="10"/>
  <c r="J76" i="10"/>
  <c r="I76" i="10"/>
  <c r="J75" i="10"/>
  <c r="I75" i="10"/>
  <c r="J74" i="10"/>
  <c r="I74" i="10"/>
  <c r="J73" i="10"/>
  <c r="I73" i="10"/>
  <c r="J72" i="10"/>
  <c r="I72" i="10"/>
  <c r="J71" i="10"/>
  <c r="I71" i="10"/>
  <c r="J70" i="10"/>
  <c r="I70" i="10"/>
  <c r="J69" i="10"/>
  <c r="I69" i="10"/>
  <c r="J68" i="10"/>
  <c r="I68" i="10"/>
  <c r="J67" i="10"/>
  <c r="I67" i="10"/>
  <c r="J66" i="10"/>
  <c r="I66" i="10"/>
  <c r="J65" i="10"/>
  <c r="I65" i="10"/>
  <c r="J64" i="10"/>
  <c r="I64" i="10"/>
  <c r="J63" i="10"/>
  <c r="I63" i="10"/>
  <c r="J62" i="10"/>
  <c r="I62" i="10"/>
  <c r="J61" i="10"/>
  <c r="I61" i="10"/>
  <c r="J60" i="10"/>
  <c r="I60" i="10"/>
  <c r="J59" i="10"/>
  <c r="I59" i="10"/>
  <c r="J58" i="10"/>
  <c r="I58" i="10"/>
  <c r="J57" i="10"/>
  <c r="I57" i="10"/>
  <c r="J56" i="10"/>
  <c r="I56" i="10"/>
  <c r="J55" i="10"/>
  <c r="I55" i="10"/>
  <c r="J54" i="10"/>
  <c r="I54" i="10"/>
  <c r="J53" i="10"/>
  <c r="I53" i="10"/>
  <c r="J52" i="10"/>
  <c r="I52" i="10"/>
  <c r="J51" i="10"/>
  <c r="I51" i="10"/>
  <c r="J50" i="10"/>
  <c r="I50" i="10"/>
  <c r="J44" i="10"/>
  <c r="I44" i="10"/>
  <c r="J43" i="10"/>
  <c r="I43" i="10"/>
  <c r="J42" i="10"/>
  <c r="I42" i="10"/>
  <c r="J41" i="10"/>
  <c r="I41" i="10"/>
  <c r="J40" i="10"/>
  <c r="I40" i="10"/>
  <c r="J39" i="10"/>
  <c r="I39" i="10"/>
  <c r="J38" i="10"/>
  <c r="I38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I7" i="10"/>
  <c r="J6" i="10"/>
  <c r="I6" i="10"/>
  <c r="J5" i="10"/>
  <c r="I5" i="10"/>
  <c r="J4" i="10"/>
  <c r="I4" i="10"/>
  <c r="L53" i="1" l="1"/>
  <c r="E39" i="2"/>
  <c r="L64" i="1"/>
  <c r="L75" i="1"/>
  <c r="I29" i="2"/>
  <c r="I32" i="2"/>
  <c r="L55" i="1"/>
  <c r="E41" i="2"/>
  <c r="L77" i="1"/>
  <c r="L76" i="1"/>
  <c r="L83" i="1"/>
  <c r="L79" i="1"/>
  <c r="L78" i="1"/>
  <c r="L60" i="1"/>
  <c r="L57" i="1"/>
  <c r="E42" i="2"/>
  <c r="E40" i="2"/>
  <c r="I31" i="2"/>
  <c r="C27" i="1"/>
  <c r="C19" i="1"/>
  <c r="E5" i="1" l="1"/>
  <c r="L38" i="1"/>
  <c r="L19" i="1"/>
  <c r="L27" i="1"/>
  <c r="L31" i="1"/>
  <c r="L54" i="1"/>
  <c r="C17" i="1"/>
  <c r="C9" i="1"/>
  <c r="C5" i="1"/>
  <c r="C8" i="1"/>
  <c r="C18" i="1"/>
  <c r="C10" i="1"/>
  <c r="C14" i="1"/>
  <c r="C11" i="1"/>
  <c r="C15" i="1"/>
  <c r="C20" i="1"/>
  <c r="C7" i="1"/>
  <c r="C50" i="1"/>
  <c r="L50" i="1" s="1"/>
  <c r="C4" i="1"/>
  <c r="H21" i="2"/>
  <c r="L17" i="1" l="1"/>
  <c r="E38" i="6" l="1"/>
  <c r="E17" i="6"/>
  <c r="E10" i="6"/>
  <c r="E6" i="6"/>
  <c r="H4" i="1"/>
  <c r="H16" i="1"/>
  <c r="H7" i="1"/>
  <c r="L7" i="1" s="1"/>
  <c r="H9" i="1"/>
  <c r="L9" i="1" s="1"/>
  <c r="L22" i="1"/>
  <c r="L29" i="4"/>
  <c r="L30" i="4"/>
  <c r="K29" i="4"/>
  <c r="K30" i="4"/>
  <c r="K24" i="4"/>
  <c r="L2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5" i="4"/>
  <c r="L40" i="1"/>
  <c r="F5" i="1"/>
  <c r="L5" i="1" s="1"/>
  <c r="L11" i="1"/>
  <c r="E13" i="1"/>
  <c r="C13" i="1"/>
  <c r="J4" i="1"/>
  <c r="F4" i="1"/>
  <c r="E27" i="7"/>
  <c r="E28" i="7"/>
  <c r="E29" i="7"/>
  <c r="E30" i="7"/>
  <c r="E26" i="7"/>
  <c r="D27" i="7"/>
  <c r="D28" i="7"/>
  <c r="D29" i="7"/>
  <c r="D30" i="7"/>
  <c r="D26" i="7"/>
  <c r="D25" i="7"/>
  <c r="D5" i="7"/>
  <c r="D6" i="7"/>
  <c r="D7" i="7"/>
  <c r="D8" i="7"/>
  <c r="D9" i="7"/>
  <c r="D10" i="7"/>
  <c r="D11" i="7"/>
  <c r="D12" i="7"/>
  <c r="D13" i="7"/>
  <c r="D14" i="7"/>
  <c r="D15" i="7"/>
  <c r="E15" i="7" s="1"/>
  <c r="D16" i="7"/>
  <c r="D17" i="7"/>
  <c r="D18" i="7"/>
  <c r="D19" i="7"/>
  <c r="D20" i="7"/>
  <c r="E21" i="7" s="1"/>
  <c r="D4" i="7"/>
  <c r="E4" i="7" s="1"/>
  <c r="H7" i="2"/>
  <c r="E4" i="6"/>
  <c r="E5" i="6"/>
  <c r="E7" i="6"/>
  <c r="E8" i="6"/>
  <c r="E9" i="6"/>
  <c r="E11" i="6"/>
  <c r="E13" i="6"/>
  <c r="E14" i="6"/>
  <c r="E12" i="6"/>
  <c r="E18" i="6"/>
  <c r="E16" i="6"/>
  <c r="E19" i="6"/>
  <c r="E23" i="6"/>
  <c r="E24" i="6"/>
  <c r="E27" i="6"/>
  <c r="E31" i="6"/>
  <c r="C56" i="1"/>
  <c r="H18" i="2"/>
  <c r="H11" i="2"/>
  <c r="H26" i="2"/>
  <c r="H27" i="2"/>
  <c r="I28" i="2" s="1"/>
  <c r="H25" i="2"/>
  <c r="I25" i="2" s="1"/>
  <c r="H8" i="2"/>
  <c r="H9" i="2"/>
  <c r="H10" i="2"/>
  <c r="H12" i="2"/>
  <c r="H13" i="2"/>
  <c r="H14" i="2"/>
  <c r="H15" i="2"/>
  <c r="H16" i="2"/>
  <c r="H17" i="2"/>
  <c r="H19" i="2"/>
  <c r="H20" i="2"/>
  <c r="I21" i="2" s="1"/>
  <c r="H6" i="2"/>
  <c r="E16" i="7" l="1"/>
  <c r="L4" i="1"/>
  <c r="E18" i="7"/>
  <c r="E19" i="7"/>
  <c r="I7" i="2"/>
  <c r="L18" i="1"/>
  <c r="L20" i="1"/>
  <c r="E20" i="7"/>
  <c r="E13" i="7"/>
  <c r="I16" i="2"/>
  <c r="I12" i="2"/>
  <c r="I9" i="2"/>
  <c r="L56" i="1"/>
  <c r="L13" i="1"/>
  <c r="L10" i="1"/>
  <c r="L8" i="1"/>
  <c r="L23" i="1"/>
  <c r="L15" i="1"/>
  <c r="L21" i="1"/>
  <c r="L16" i="1"/>
  <c r="L14" i="1"/>
  <c r="I8" i="2"/>
  <c r="I18" i="2"/>
  <c r="I17" i="2"/>
  <c r="I10" i="2"/>
  <c r="I20" i="2"/>
  <c r="I26" i="2"/>
  <c r="I6" i="2"/>
  <c r="I15" i="2"/>
  <c r="I27" i="2"/>
  <c r="E12" i="7"/>
  <c r="E8" i="7"/>
  <c r="I13" i="2"/>
  <c r="I11" i="2"/>
  <c r="E17" i="7"/>
  <c r="E14" i="7"/>
  <c r="E10" i="7"/>
  <c r="E7" i="7"/>
  <c r="I19" i="2"/>
  <c r="E11" i="7"/>
  <c r="I14" i="2"/>
  <c r="E6" i="7"/>
  <c r="E9" i="7"/>
  <c r="E5" i="7"/>
</calcChain>
</file>

<file path=xl/sharedStrings.xml><?xml version="1.0" encoding="utf-8"?>
<sst xmlns="http://schemas.openxmlformats.org/spreadsheetml/2006/main" count="1773" uniqueCount="429">
  <si>
    <t>pořadí</t>
  </si>
  <si>
    <t>jméno</t>
  </si>
  <si>
    <t>in-line biatlon</t>
  </si>
  <si>
    <t>triatlon</t>
  </si>
  <si>
    <t>orienťáky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</si>
  <si>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</si>
  <si>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</si>
  <si>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</si>
  <si>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</si>
  <si>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</si>
  <si>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</si>
  <si>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</si>
  <si>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</si>
  <si>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</si>
  <si>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</si>
  <si>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</si>
  <si>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</si>
  <si>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</si>
  <si>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</si>
  <si>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</si>
  <si>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</si>
  <si>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</si>
  <si>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</si>
  <si>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</si>
  <si>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</si>
  <si>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1.střelba</t>
  </si>
  <si>
    <t>2.střelba</t>
  </si>
  <si>
    <t>čas cíl</t>
  </si>
  <si>
    <t>Čech Dan</t>
  </si>
  <si>
    <t>Míka Zdeněk</t>
  </si>
  <si>
    <t>Michalička David</t>
  </si>
  <si>
    <t>Kozák Vláďa</t>
  </si>
  <si>
    <t>Blažek Jarda</t>
  </si>
  <si>
    <t>Pračka Tomáš</t>
  </si>
  <si>
    <t>Čech Vráťa</t>
  </si>
  <si>
    <t>Jméno</t>
  </si>
  <si>
    <t>Plavání</t>
  </si>
  <si>
    <t>Běh</t>
  </si>
  <si>
    <t>MTBO</t>
  </si>
  <si>
    <t>Součet</t>
  </si>
  <si>
    <t>Body SC</t>
  </si>
  <si>
    <t>2 kola - střelba - 2 kola - střelba - 2 kola</t>
  </si>
  <si>
    <t>3 kola - střelba - 3 kola - střelba - 3 kola</t>
  </si>
  <si>
    <t>cíl</t>
  </si>
  <si>
    <t>Kozák Jakub</t>
  </si>
  <si>
    <t>Mátl Radek</t>
  </si>
  <si>
    <t>Tomeček Tomáš</t>
  </si>
  <si>
    <t>Vrbová Martina</t>
  </si>
  <si>
    <t>Kolo</t>
  </si>
  <si>
    <t>Pořadí</t>
  </si>
  <si>
    <t>čas</t>
  </si>
  <si>
    <t>čas kola</t>
  </si>
  <si>
    <t>pořadí kolo</t>
  </si>
  <si>
    <t>čas celkem</t>
  </si>
  <si>
    <t>čas běhu</t>
  </si>
  <si>
    <t>pořadí běh</t>
  </si>
  <si>
    <t>ztráta na předch.</t>
  </si>
  <si>
    <t>kanoe</t>
  </si>
  <si>
    <t>Šašek Petr</t>
  </si>
  <si>
    <t>Kouba Martin</t>
  </si>
  <si>
    <t>Bébr Leoš</t>
  </si>
  <si>
    <t>OB</t>
  </si>
  <si>
    <t>body SC</t>
  </si>
  <si>
    <t>ztráta na vítěze</t>
  </si>
  <si>
    <t>Vosáhlo Jakub</t>
  </si>
  <si>
    <t>Skupina A</t>
  </si>
  <si>
    <t>body</t>
  </si>
  <si>
    <t>skóre</t>
  </si>
  <si>
    <t>Skupina B</t>
  </si>
  <si>
    <t>Celkové pořadí</t>
  </si>
  <si>
    <t>poř</t>
  </si>
  <si>
    <t>platba</t>
  </si>
  <si>
    <t>Silovský Tomáš</t>
  </si>
  <si>
    <t>čas před 1. střelbou</t>
  </si>
  <si>
    <t>čas před 2. střelbou</t>
  </si>
  <si>
    <t>Pelant Michal</t>
  </si>
  <si>
    <t>MUŽI</t>
  </si>
  <si>
    <t>ŽENY</t>
  </si>
  <si>
    <t>20.</t>
  </si>
  <si>
    <t>Štěpánek Aleš</t>
  </si>
  <si>
    <t>Mácha Petr</t>
  </si>
  <si>
    <t>Hubínková Markéta</t>
  </si>
  <si>
    <t>Frank Petr</t>
  </si>
  <si>
    <t>Výsledky MTBO</t>
  </si>
  <si>
    <t>Jenšovský Petr</t>
  </si>
  <si>
    <t>Zíma Pavel</t>
  </si>
  <si>
    <t>0:2</t>
  </si>
  <si>
    <t>2:0</t>
  </si>
  <si>
    <t>2:1</t>
  </si>
  <si>
    <t>1:2</t>
  </si>
  <si>
    <t>4</t>
  </si>
  <si>
    <t>5</t>
  </si>
  <si>
    <t>2</t>
  </si>
  <si>
    <t>7</t>
  </si>
  <si>
    <t>0</t>
  </si>
  <si>
    <t>8</t>
  </si>
  <si>
    <t>3</t>
  </si>
  <si>
    <t>6</t>
  </si>
  <si>
    <t>1</t>
  </si>
  <si>
    <t>celkem chyb</t>
  </si>
  <si>
    <t>Michaličková Verča</t>
  </si>
  <si>
    <t>Burian Láďa</t>
  </si>
  <si>
    <t>Polívka Petr</t>
  </si>
  <si>
    <t>Třeček Marek</t>
  </si>
  <si>
    <t>Kozáková Martina</t>
  </si>
  <si>
    <t>Karlachová Jana</t>
  </si>
  <si>
    <t>12</t>
  </si>
  <si>
    <t>10</t>
  </si>
  <si>
    <t>14</t>
  </si>
  <si>
    <t>15</t>
  </si>
  <si>
    <t>11</t>
  </si>
  <si>
    <t>16</t>
  </si>
  <si>
    <t>22</t>
  </si>
  <si>
    <t>9</t>
  </si>
  <si>
    <t>19</t>
  </si>
  <si>
    <t>13</t>
  </si>
  <si>
    <t>29</t>
  </si>
  <si>
    <t>20</t>
  </si>
  <si>
    <t>26</t>
  </si>
  <si>
    <t>18</t>
  </si>
  <si>
    <t>30</t>
  </si>
  <si>
    <t>28</t>
  </si>
  <si>
    <t>23</t>
  </si>
  <si>
    <t>27</t>
  </si>
  <si>
    <t>25</t>
  </si>
  <si>
    <t>17</t>
  </si>
  <si>
    <t>24</t>
  </si>
  <si>
    <t>Kršňák Pepa</t>
  </si>
  <si>
    <t>Selixová Tereza</t>
  </si>
  <si>
    <t>Míková Bára</t>
  </si>
  <si>
    <t>bonus účast</t>
  </si>
  <si>
    <t>Stinglová Hanka</t>
  </si>
  <si>
    <t>Stingl Martin</t>
  </si>
  <si>
    <t>Rožek David</t>
  </si>
  <si>
    <t>Skupina C</t>
  </si>
  <si>
    <t>Kašpar Honza</t>
  </si>
  <si>
    <t>6:8</t>
  </si>
  <si>
    <t>7:7</t>
  </si>
  <si>
    <t>Stinglová Bára</t>
  </si>
  <si>
    <t>Pelantová Martina</t>
  </si>
  <si>
    <t>Pračková Emča</t>
  </si>
  <si>
    <t>DĚTI</t>
  </si>
  <si>
    <t>1 kolo - střelba - 1 kolo</t>
  </si>
  <si>
    <t>Augusta Michal</t>
  </si>
  <si>
    <t>David Michalička</t>
  </si>
  <si>
    <t>Tomáš Pračka</t>
  </si>
  <si>
    <t>Jakub Kozák</t>
  </si>
  <si>
    <t>Jana Karlachová</t>
  </si>
  <si>
    <t>Zdeněk Míka</t>
  </si>
  <si>
    <t>Robátko</t>
  </si>
  <si>
    <t>Leoš Bébr</t>
  </si>
  <si>
    <t>Verča Michaličková</t>
  </si>
  <si>
    <t>Bára Stinglová</t>
  </si>
  <si>
    <t>Orientační běh</t>
  </si>
  <si>
    <t>Víšková Dominika</t>
  </si>
  <si>
    <t>Šafusová Lída</t>
  </si>
  <si>
    <t>3.kolo</t>
  </si>
  <si>
    <t>Celkem</t>
  </si>
  <si>
    <t>2.kolo</t>
  </si>
  <si>
    <t>Vojtová Štěpánka</t>
  </si>
  <si>
    <t>1. kolo</t>
  </si>
  <si>
    <t>Paulusová Denisa</t>
  </si>
  <si>
    <t>Paulus Míra</t>
  </si>
  <si>
    <t>0.2</t>
  </si>
  <si>
    <t>10:4</t>
  </si>
  <si>
    <t>6:7</t>
  </si>
  <si>
    <t>0:12</t>
  </si>
  <si>
    <t>8:5</t>
  </si>
  <si>
    <t>2:9</t>
  </si>
  <si>
    <t>2:10</t>
  </si>
  <si>
    <t>10:0</t>
  </si>
  <si>
    <t>5:6</t>
  </si>
  <si>
    <t>Grubhofferová Pavla</t>
  </si>
  <si>
    <t>běžky - skiatlon</t>
  </si>
  <si>
    <t>lyže - sjezd</t>
  </si>
  <si>
    <t>Kim</t>
  </si>
  <si>
    <t>čas klasika</t>
  </si>
  <si>
    <t>pořadí klasika</t>
  </si>
  <si>
    <t>čas bruslení</t>
  </si>
  <si>
    <t>pořadí bruslení</t>
  </si>
  <si>
    <t>Novák Lukáš</t>
  </si>
  <si>
    <t>SOKOLÁK CUP 2015 CELKOVÉ VÝSLEDKY</t>
  </si>
  <si>
    <t>Sokolák Cup 2015 - slalom 22.3.2015</t>
  </si>
  <si>
    <t>Muži</t>
  </si>
  <si>
    <t>součet dvou nejlepších časů</t>
  </si>
  <si>
    <t>součet všech časů</t>
  </si>
  <si>
    <t>Michal Pelant</t>
  </si>
  <si>
    <t>Márty Stingl</t>
  </si>
  <si>
    <t>Míra Paulus</t>
  </si>
  <si>
    <t>Petr Šrámek</t>
  </si>
  <si>
    <t>Jakub Vosáhlo</t>
  </si>
  <si>
    <t>Vláďa Kozák</t>
  </si>
  <si>
    <t>Lukáš Novák</t>
  </si>
  <si>
    <t>Ráďa Mátl</t>
  </si>
  <si>
    <t>Jarda Blažek</t>
  </si>
  <si>
    <t>Ženy</t>
  </si>
  <si>
    <t>Jana Pelantová</t>
  </si>
  <si>
    <t>Denisa Paulusová</t>
  </si>
  <si>
    <t>Martina Kozáková</t>
  </si>
  <si>
    <t>Dáša Zajíčková</t>
  </si>
  <si>
    <t>Marcela Selixová</t>
  </si>
  <si>
    <t>Terka Selixová</t>
  </si>
  <si>
    <t>Markéta Kasálková</t>
  </si>
  <si>
    <t>Terka Čechová</t>
  </si>
  <si>
    <t>Děti</t>
  </si>
  <si>
    <t>Martina Pelantová</t>
  </si>
  <si>
    <t>Honza Pelant</t>
  </si>
  <si>
    <t>Bětka Vosáhlová</t>
  </si>
  <si>
    <t>Ema Pračková</t>
  </si>
  <si>
    <t>Martin Pračka</t>
  </si>
  <si>
    <t>Vojta Mátl</t>
  </si>
  <si>
    <t>Všechny kategorie dohromady - pro zajímavost</t>
  </si>
  <si>
    <t xml:space="preserve">SC body </t>
  </si>
  <si>
    <t>Šrámek Petr</t>
  </si>
  <si>
    <t>ping - pong</t>
  </si>
  <si>
    <t>kuželky</t>
  </si>
  <si>
    <t>Zajíčková Dáša</t>
  </si>
  <si>
    <t>Pračková Zitka</t>
  </si>
  <si>
    <t>Čechová Tereza</t>
  </si>
  <si>
    <t>Pelantová Jana</t>
  </si>
  <si>
    <t>Selixová Marcela</t>
  </si>
  <si>
    <t xml:space="preserve">Kasálková Markéta </t>
  </si>
  <si>
    <t>Počasí: +10 °C, jasno</t>
  </si>
  <si>
    <t xml:space="preserve">Sokolák Cup 2015 - skiatlon 2 kola (klasicky + volně) </t>
  </si>
  <si>
    <t>MUŽI - (1 kolo 6,5 km, 250 m výškových)</t>
  </si>
  <si>
    <t>Ženy - (1 kolo 3,5 km)</t>
  </si>
  <si>
    <t>Děti -  2 km volně</t>
  </si>
  <si>
    <t>Stinglová Barča</t>
  </si>
  <si>
    <t>Pračka Martin</t>
  </si>
  <si>
    <t>Mátl Vojta</t>
  </si>
  <si>
    <t>Pelant Honza</t>
  </si>
  <si>
    <t xml:space="preserve">čas </t>
  </si>
  <si>
    <t>Vosáhlová Bětka</t>
  </si>
  <si>
    <t>Sokolák Cup 2015 - pinčes 25.4.2015 14:00 - 18:30</t>
  </si>
  <si>
    <t>6:5</t>
  </si>
  <si>
    <t>8:3</t>
  </si>
  <si>
    <t>8:2</t>
  </si>
  <si>
    <t>2:8</t>
  </si>
  <si>
    <t>6:4</t>
  </si>
  <si>
    <t>4:7</t>
  </si>
  <si>
    <t>1:10</t>
  </si>
  <si>
    <t>Karlach Vladek</t>
  </si>
  <si>
    <t>Míka Zdeňek</t>
  </si>
  <si>
    <t>0:10</t>
  </si>
  <si>
    <t>10:1</t>
  </si>
  <si>
    <t>4:6</t>
  </si>
  <si>
    <t>9:2</t>
  </si>
  <si>
    <t>7:4</t>
  </si>
  <si>
    <t xml:space="preserve">Skupiny o konečné umístění </t>
  </si>
  <si>
    <t>Skupina 1. - 6. místo</t>
  </si>
  <si>
    <t>2:0 °)</t>
  </si>
  <si>
    <t>0:2  °)</t>
  </si>
  <si>
    <t>2:0  °)</t>
  </si>
  <si>
    <t xml:space="preserve"> °) Výsledek započítán již ze základní skupiny.</t>
  </si>
  <si>
    <t>Skupina 7. - 12. místo</t>
  </si>
  <si>
    <t>Skupina 13. - 18. místo</t>
  </si>
  <si>
    <t>6:6</t>
  </si>
  <si>
    <t>0:2 °)</t>
  </si>
  <si>
    <t>2:1 °)</t>
  </si>
  <si>
    <t>1:2 °)</t>
  </si>
  <si>
    <t>8:4</t>
  </si>
  <si>
    <t>11:4</t>
  </si>
  <si>
    <t>11:2</t>
  </si>
  <si>
    <t>24.</t>
  </si>
  <si>
    <t>25.</t>
  </si>
  <si>
    <t>5:07,00</t>
  </si>
  <si>
    <t>11:36,00</t>
  </si>
  <si>
    <t>17:39,70</t>
  </si>
  <si>
    <t>11:20,00</t>
  </si>
  <si>
    <t>17:49,80</t>
  </si>
  <si>
    <t>5:29,00</t>
  </si>
  <si>
    <t>12:45,00</t>
  </si>
  <si>
    <t>19:12,30</t>
  </si>
  <si>
    <t>5:13,00</t>
  </si>
  <si>
    <t>12:58,00</t>
  </si>
  <si>
    <t>19:21,30</t>
  </si>
  <si>
    <t>5:08,00</t>
  </si>
  <si>
    <t>12:55,00</t>
  </si>
  <si>
    <t>19:49,00</t>
  </si>
  <si>
    <t>5:59,00</t>
  </si>
  <si>
    <t>13.18,00</t>
  </si>
  <si>
    <t>20:18,00</t>
  </si>
  <si>
    <t>5:19,00</t>
  </si>
  <si>
    <t>13:46,00</t>
  </si>
  <si>
    <t>20:24,20</t>
  </si>
  <si>
    <t>5:53,00</t>
  </si>
  <si>
    <t>13:02,00</t>
  </si>
  <si>
    <t>20:30,80</t>
  </si>
  <si>
    <t>5:26,00</t>
  </si>
  <si>
    <t>13:19,00</t>
  </si>
  <si>
    <t>20:50,14</t>
  </si>
  <si>
    <t>5:23,00</t>
  </si>
  <si>
    <t>13:55,00</t>
  </si>
  <si>
    <t>21:01,06</t>
  </si>
  <si>
    <t>5:36,00</t>
  </si>
  <si>
    <t>14:01,00</t>
  </si>
  <si>
    <t>21:28,40</t>
  </si>
  <si>
    <t>6:13,00</t>
  </si>
  <si>
    <t>14:40,00</t>
  </si>
  <si>
    <t>22:23,70</t>
  </si>
  <si>
    <t>6:22,00</t>
  </si>
  <si>
    <t>14:45,00</t>
  </si>
  <si>
    <t>22:58,90</t>
  </si>
  <si>
    <t>6:39,00</t>
  </si>
  <si>
    <t>15:13,00</t>
  </si>
  <si>
    <t>24:19,50</t>
  </si>
  <si>
    <t>7:15,00</t>
  </si>
  <si>
    <t>16:50,00</t>
  </si>
  <si>
    <t>25:53,80</t>
  </si>
  <si>
    <t>26.</t>
  </si>
  <si>
    <t>15:13,30</t>
  </si>
  <si>
    <t>15:13,70</t>
  </si>
  <si>
    <t>15:15,90</t>
  </si>
  <si>
    <t>15:17,70</t>
  </si>
  <si>
    <t>16:20,30</t>
  </si>
  <si>
    <t>18:08,30</t>
  </si>
  <si>
    <t>19:19,90</t>
  </si>
  <si>
    <t>19:51,10</t>
  </si>
  <si>
    <t>7:22</t>
  </si>
  <si>
    <t>6:22</t>
  </si>
  <si>
    <t>10:46,00</t>
  </si>
  <si>
    <t>10:47,00</t>
  </si>
  <si>
    <t>12:46,00</t>
  </si>
  <si>
    <t>8:19</t>
  </si>
  <si>
    <t>13:53,00</t>
  </si>
  <si>
    <r>
      <t xml:space="preserve">Sokolák Cup 2015 - In-line biatlon - </t>
    </r>
    <r>
      <rPr>
        <b/>
        <sz val="12"/>
        <rFont val="Arial"/>
        <family val="2"/>
        <charset val="238"/>
      </rPr>
      <t>čtvrtek 21.5.2015 v 17:00 h</t>
    </r>
    <r>
      <rPr>
        <b/>
        <sz val="14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počasí : zataženo 13°C</t>
    </r>
  </si>
  <si>
    <t>Jílek Michal</t>
  </si>
  <si>
    <t>Holík Michal</t>
  </si>
  <si>
    <t>Kovář Myro</t>
  </si>
  <si>
    <t>Rulc Michal</t>
  </si>
  <si>
    <t>Stejskal Pavel</t>
  </si>
  <si>
    <t>Zajíček Petr</t>
  </si>
  <si>
    <t>Maršík Roman</t>
  </si>
  <si>
    <t>Zavadilová Anna</t>
  </si>
  <si>
    <t>Vychytilová Markéta</t>
  </si>
  <si>
    <t>1:38:10</t>
  </si>
  <si>
    <t>Sokolák Cup 2015 - Triatlon - čtvrtek 18.6.2015 v 18:00 h, počasí: zataženo 19°C</t>
  </si>
  <si>
    <t>bez čipu</t>
  </si>
  <si>
    <t>21.</t>
  </si>
  <si>
    <t>27.</t>
  </si>
  <si>
    <t>29.</t>
  </si>
  <si>
    <t>32.</t>
  </si>
  <si>
    <t>33.</t>
  </si>
  <si>
    <t>34.</t>
  </si>
  <si>
    <t>35.</t>
  </si>
  <si>
    <t>36.</t>
  </si>
  <si>
    <t>37.</t>
  </si>
  <si>
    <t>38.</t>
  </si>
  <si>
    <t xml:space="preserve">Lukeš Adam </t>
  </si>
  <si>
    <t xml:space="preserve">Rožek Vilda </t>
  </si>
  <si>
    <t xml:space="preserve">Rožek Vojta </t>
  </si>
  <si>
    <t>Pozn: Honza Pelant a Karolína - zkrácený běh</t>
  </si>
  <si>
    <t xml:space="preserve">Karolína </t>
  </si>
  <si>
    <t xml:space="preserve">Sokolák Cup 2015 - Orienťáky 25.- 28.9. 2015                                      Čeřínek </t>
  </si>
  <si>
    <t>Kabele Pavel</t>
  </si>
  <si>
    <t>Pračková Ema + Bébrová Elen</t>
  </si>
  <si>
    <t>Kasálková Markéta</t>
  </si>
  <si>
    <t>Fedáková Anička</t>
  </si>
  <si>
    <t>Mátlová Petra</t>
  </si>
  <si>
    <t>DNF</t>
  </si>
  <si>
    <t>neděle 27.9.2015</t>
  </si>
  <si>
    <t>čas start</t>
  </si>
  <si>
    <t>výsledný čas</t>
  </si>
  <si>
    <t>ztráta na 1. místo</t>
  </si>
  <si>
    <t>Mužátko Láďa</t>
  </si>
  <si>
    <t>sobota 26.9.2015</t>
  </si>
  <si>
    <t>pouze 5 kontrol</t>
  </si>
  <si>
    <t>39.</t>
  </si>
  <si>
    <t>40.</t>
  </si>
  <si>
    <t>41.</t>
  </si>
  <si>
    <t>Pračková Ema + Eůena Bébrová</t>
  </si>
  <si>
    <t>Sokolák Cup 2015 - Kuželky 22.10. 2015 Tehovec</t>
  </si>
  <si>
    <t>kvalifikace - 5 hodů</t>
  </si>
  <si>
    <t>čtvrtfinále - 5 hodů</t>
  </si>
  <si>
    <t>semifinále - 5 hodů</t>
  </si>
  <si>
    <t>finále - 10 hodů</t>
  </si>
  <si>
    <t>skupina o 1. - 6. místo</t>
  </si>
  <si>
    <t>naházeno</t>
  </si>
  <si>
    <t>kvalifikace</t>
  </si>
  <si>
    <t>celkové pořadí</t>
  </si>
  <si>
    <t>Šáša</t>
  </si>
  <si>
    <t>Richard</t>
  </si>
  <si>
    <t>Prakin</t>
  </si>
  <si>
    <t>Aleš Š.</t>
  </si>
  <si>
    <t>Zděněk Míka</t>
  </si>
  <si>
    <t>Tomáš G.</t>
  </si>
  <si>
    <t>Michal P.</t>
  </si>
  <si>
    <t>Jakub K.</t>
  </si>
  <si>
    <t>Vráťa</t>
  </si>
  <si>
    <t>Márty</t>
  </si>
  <si>
    <t>Dan</t>
  </si>
  <si>
    <t>Vladek K.</t>
  </si>
  <si>
    <t>xxx</t>
  </si>
  <si>
    <t>Ráďa</t>
  </si>
  <si>
    <t>průměr na hráče ve skupině</t>
  </si>
  <si>
    <t>skupina o 7. - 12. místo</t>
  </si>
  <si>
    <t>Koubič</t>
  </si>
  <si>
    <t>Lukáš N.</t>
  </si>
  <si>
    <t>Leoš B.</t>
  </si>
  <si>
    <t>Vláďa K.</t>
  </si>
  <si>
    <t>skupina o 13. - 18. místo</t>
  </si>
  <si>
    <t>skupina o 13.-22. místo - 5 hodů</t>
  </si>
  <si>
    <t>22.</t>
  </si>
  <si>
    <t>David M.</t>
  </si>
  <si>
    <t>skupina o 19.- 22. místo</t>
  </si>
  <si>
    <t>CELKOVÉ POŘADÍ MUŽI</t>
  </si>
  <si>
    <t>POŘADÍ</t>
  </si>
  <si>
    <t>JMÉNO</t>
  </si>
  <si>
    <t>BODY SC</t>
  </si>
  <si>
    <t>Pádivý Richard</t>
  </si>
  <si>
    <t>Gnad Tomáš</t>
  </si>
  <si>
    <t>8.-9.</t>
  </si>
  <si>
    <t>12.-13.</t>
  </si>
  <si>
    <t>CELKOVÉ POŘADÍ ŽENY</t>
  </si>
  <si>
    <t>15 hodů</t>
  </si>
  <si>
    <t>CELKOVÉ POŘADÍ DĚTI</t>
  </si>
  <si>
    <t xml:space="preserve">Paulus Míra </t>
  </si>
  <si>
    <t>42.</t>
  </si>
  <si>
    <t>43.</t>
  </si>
  <si>
    <t>44.</t>
  </si>
  <si>
    <t>23.</t>
  </si>
  <si>
    <t>28.</t>
  </si>
  <si>
    <t>30.</t>
  </si>
  <si>
    <t>31.</t>
  </si>
  <si>
    <t>50 kč</t>
  </si>
  <si>
    <t>Čas</t>
  </si>
  <si>
    <t>SOKOLÁK CUP 2015  - kanoistika</t>
  </si>
  <si>
    <t>vítr postupně slábnoucí až mizející</t>
  </si>
  <si>
    <t>11°C oblačno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</si>
</sst>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Kč&quot;;[Red]\-#,##0\ &quot;Kč&quot;"/>
    <numFmt numFmtId="164" formatCode="[h]:mm:ss;@"/>
    <numFmt numFmtId="165" formatCode="[$-F400]h:mm:ss\ AM/PM"/>
    <numFmt numFmtId="166" formatCode="#,##0\ &quot;Kč&quot;"/>
    <numFmt numFmtId="167" formatCode="0.0"/>
  </numFmts>
  <fonts count="9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6"/>
      <color indexed="62"/>
      <name val="Arial"/>
      <family val="2"/>
      <charset val="238"/>
    </font>
    <font>
      <sz val="1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4"/>
      <color theme="0" tint="-0.34998626667073579"/>
      <name val="Arial"/>
      <family val="2"/>
      <charset val="238"/>
    </font>
    <font>
      <b/>
      <sz val="11"/>
      <color theme="3"/>
      <name val="Arial"/>
      <family val="2"/>
      <charset val="238"/>
    </font>
    <font>
      <sz val="11"/>
      <color theme="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7030A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4"/>
      <name val="Arial"/>
      <family val="2"/>
      <charset val="238"/>
    </font>
    <font>
      <b/>
      <sz val="14"/>
      <color theme="4"/>
      <name val="Calibri"/>
      <family val="2"/>
      <charset val="238"/>
      <scheme val="minor"/>
    </font>
    <font>
      <b/>
      <sz val="24"/>
      <color indexed="1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12"/>
      <color theme="4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6"/>
      <color theme="4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0"/>
      <color theme="4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2"/>
      <color theme="3"/>
      <name val="Arial"/>
      <family val="2"/>
      <charset val="238"/>
    </font>
    <font>
      <b/>
      <sz val="11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63"/>
      <name val="Arial"/>
      <family val="2"/>
      <charset val="238"/>
    </font>
    <font>
      <b/>
      <sz val="11"/>
      <color indexed="8"/>
      <name val="Calibri"/>
      <charset val="238"/>
    </font>
    <font>
      <sz val="11"/>
      <color indexed="8"/>
      <name val="Calibri"/>
      <charset val="238"/>
    </font>
    <font>
      <b/>
      <sz val="18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22"/>
      <name val="Arial"/>
      <family val="2"/>
      <charset val="238"/>
    </font>
    <font>
      <sz val="22"/>
      <name val="Arial"/>
      <family val="2"/>
      <charset val="238"/>
    </font>
    <font>
      <b/>
      <sz val="16"/>
      <color theme="3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</borders>
  <cellStyleXfs count="3">
    <xf numFmtId="0" fontId="0" fillId="0" borderId="0"/>
    <xf numFmtId="0" fontId="13" fillId="0" borderId="0"/>
    <xf numFmtId="0" fontId="2" fillId="0" borderId="0"/>
  </cellStyleXfs>
  <cellXfs count="904"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7" fillId="0" borderId="9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3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10" fillId="2" borderId="31" xfId="0" applyNumberFormat="1" applyFont="1" applyFill="1" applyBorder="1" applyAlignment="1">
      <alignment horizontal="center" vertical="center"/>
    </xf>
    <xf numFmtId="49" fontId="0" fillId="3" borderId="58" xfId="0" applyNumberFormat="1" applyFont="1" applyFill="1" applyBorder="1" applyAlignment="1">
      <alignment horizontal="center" vertical="center"/>
    </xf>
    <xf numFmtId="0" fontId="7" fillId="0" borderId="26" xfId="0" applyFont="1" applyBorder="1"/>
    <xf numFmtId="0" fontId="7" fillId="0" borderId="9" xfId="0" applyFont="1" applyFill="1" applyBorder="1"/>
    <xf numFmtId="49" fontId="0" fillId="3" borderId="24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49" fontId="0" fillId="2" borderId="24" xfId="0" applyNumberFormat="1" applyFill="1" applyBorder="1" applyAlignment="1">
      <alignment horizontal="center" vertical="center"/>
    </xf>
    <xf numFmtId="0" fontId="0" fillId="6" borderId="0" xfId="0" applyFill="1"/>
    <xf numFmtId="0" fontId="27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0" xfId="0" applyFont="1" applyFill="1"/>
    <xf numFmtId="0" fontId="0" fillId="6" borderId="0" xfId="0" applyFill="1"/>
    <xf numFmtId="0" fontId="0" fillId="6" borderId="0" xfId="0" applyFill="1"/>
    <xf numFmtId="0" fontId="7" fillId="0" borderId="51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34" fillId="0" borderId="26" xfId="0" applyFont="1" applyBorder="1" applyAlignment="1">
      <alignment horizontal="center"/>
    </xf>
    <xf numFmtId="165" fontId="34" fillId="0" borderId="25" xfId="0" applyNumberFormat="1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165" fontId="34" fillId="0" borderId="1" xfId="0" applyNumberFormat="1" applyFont="1" applyBorder="1" applyAlignment="1">
      <alignment horizontal="center"/>
    </xf>
    <xf numFmtId="0" fontId="34" fillId="0" borderId="44" xfId="0" applyFont="1" applyBorder="1" applyAlignment="1">
      <alignment horizontal="center"/>
    </xf>
    <xf numFmtId="165" fontId="34" fillId="0" borderId="27" xfId="0" applyNumberFormat="1" applyFont="1" applyBorder="1" applyAlignment="1">
      <alignment horizontal="center"/>
    </xf>
    <xf numFmtId="0" fontId="44" fillId="7" borderId="11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7" borderId="1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165" fontId="34" fillId="0" borderId="31" xfId="0" applyNumberFormat="1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165" fontId="34" fillId="0" borderId="4" xfId="0" applyNumberFormat="1" applyFont="1" applyBorder="1" applyAlignment="1">
      <alignment horizontal="center"/>
    </xf>
    <xf numFmtId="165" fontId="34" fillId="0" borderId="74" xfId="0" applyNumberFormat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165" fontId="34" fillId="0" borderId="6" xfId="0" applyNumberFormat="1" applyFont="1" applyBorder="1" applyAlignment="1">
      <alignment horizontal="center"/>
    </xf>
    <xf numFmtId="165" fontId="34" fillId="0" borderId="7" xfId="0" applyNumberFormat="1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0" fontId="33" fillId="9" borderId="11" xfId="0" applyFont="1" applyFill="1" applyBorder="1" applyAlignment="1">
      <alignment horizontal="center" vertical="center" wrapText="1"/>
    </xf>
    <xf numFmtId="0" fontId="33" fillId="9" borderId="15" xfId="0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49" fontId="0" fillId="6" borderId="25" xfId="0" applyNumberForma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20" fillId="0" borderId="0" xfId="0" applyFont="1" applyAlignment="1"/>
    <xf numFmtId="0" fontId="47" fillId="0" borderId="34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0" fontId="44" fillId="7" borderId="10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0" fontId="33" fillId="7" borderId="1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4" fillId="0" borderId="1" xfId="0" applyFont="1" applyBorder="1" applyAlignment="1">
      <alignment horizontal="center"/>
    </xf>
    <xf numFmtId="0" fontId="5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52" fillId="0" borderId="1" xfId="0" applyFont="1" applyBorder="1"/>
    <xf numFmtId="0" fontId="52" fillId="0" borderId="1" xfId="0" applyNumberFormat="1" applyFont="1" applyBorder="1" applyAlignment="1">
      <alignment horizontal="center"/>
    </xf>
    <xf numFmtId="0" fontId="52" fillId="6" borderId="1" xfId="0" applyFont="1" applyFill="1" applyBorder="1"/>
    <xf numFmtId="0" fontId="48" fillId="0" borderId="0" xfId="0" applyFont="1" applyAlignment="1">
      <alignment horizontal="center"/>
    </xf>
    <xf numFmtId="2" fontId="52" fillId="8" borderId="1" xfId="0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center" vertical="center" wrapText="1"/>
    </xf>
    <xf numFmtId="0" fontId="54" fillId="0" borderId="1" xfId="0" applyNumberFormat="1" applyFont="1" applyBorder="1" applyAlignment="1">
      <alignment horizontal="center"/>
    </xf>
    <xf numFmtId="0" fontId="37" fillId="0" borderId="1" xfId="0" applyNumberFormat="1" applyFont="1" applyBorder="1" applyAlignment="1">
      <alignment horizontal="center"/>
    </xf>
    <xf numFmtId="2" fontId="37" fillId="8" borderId="1" xfId="0" applyNumberFormat="1" applyFont="1" applyFill="1" applyBorder="1" applyAlignment="1">
      <alignment horizontal="center"/>
    </xf>
    <xf numFmtId="0" fontId="55" fillId="0" borderId="1" xfId="0" applyFont="1" applyBorder="1" applyAlignment="1">
      <alignment horizontal="center"/>
    </xf>
    <xf numFmtId="21" fontId="47" fillId="0" borderId="41" xfId="0" applyNumberFormat="1" applyFont="1" applyBorder="1" applyAlignment="1">
      <alignment horizontal="center" vertical="center"/>
    </xf>
    <xf numFmtId="21" fontId="47" fillId="0" borderId="76" xfId="0" applyNumberFormat="1" applyFont="1" applyBorder="1" applyAlignment="1">
      <alignment horizontal="center" vertical="center"/>
    </xf>
    <xf numFmtId="21" fontId="46" fillId="0" borderId="41" xfId="0" applyNumberFormat="1" applyFont="1" applyBorder="1" applyAlignment="1">
      <alignment horizontal="center" vertical="center"/>
    </xf>
    <xf numFmtId="21" fontId="47" fillId="0" borderId="58" xfId="0" applyNumberFormat="1" applyFont="1" applyBorder="1" applyAlignment="1">
      <alignment horizontal="center" vertical="center"/>
    </xf>
    <xf numFmtId="21" fontId="47" fillId="0" borderId="56" xfId="0" applyNumberFormat="1" applyFont="1" applyBorder="1" applyAlignment="1">
      <alignment horizontal="center" vertical="center"/>
    </xf>
    <xf numFmtId="21" fontId="46" fillId="0" borderId="58" xfId="0" applyNumberFormat="1" applyFont="1" applyBorder="1" applyAlignment="1">
      <alignment horizontal="center" vertical="center"/>
    </xf>
    <xf numFmtId="21" fontId="47" fillId="0" borderId="32" xfId="0" applyNumberFormat="1" applyFont="1" applyBorder="1" applyAlignment="1">
      <alignment horizontal="center" vertical="center"/>
    </xf>
    <xf numFmtId="21" fontId="47" fillId="0" borderId="21" xfId="0" applyNumberFormat="1" applyFont="1" applyBorder="1" applyAlignment="1">
      <alignment horizontal="center" vertical="center"/>
    </xf>
    <xf numFmtId="21" fontId="46" fillId="0" borderId="32" xfId="0" applyNumberFormat="1" applyFont="1" applyBorder="1" applyAlignment="1">
      <alignment horizontal="center" vertical="center"/>
    </xf>
    <xf numFmtId="0" fontId="44" fillId="9" borderId="33" xfId="0" applyFont="1" applyFill="1" applyBorder="1" applyAlignment="1">
      <alignment horizontal="center" vertical="center"/>
    </xf>
    <xf numFmtId="0" fontId="44" fillId="9" borderId="29" xfId="0" applyFont="1" applyFill="1" applyBorder="1" applyAlignment="1">
      <alignment horizontal="center" vertical="center"/>
    </xf>
    <xf numFmtId="0" fontId="44" fillId="9" borderId="29" xfId="0" applyFont="1" applyFill="1" applyBorder="1" applyAlignment="1">
      <alignment horizontal="center" vertical="center" wrapText="1"/>
    </xf>
    <xf numFmtId="0" fontId="33" fillId="9" borderId="51" xfId="0" applyFont="1" applyFill="1" applyBorder="1" applyAlignment="1">
      <alignment horizontal="center" vertical="center" wrapText="1"/>
    </xf>
    <xf numFmtId="0" fontId="44" fillId="9" borderId="57" xfId="0" applyFont="1" applyFill="1" applyBorder="1" applyAlignment="1">
      <alignment horizontal="center" vertical="center" wrapText="1"/>
    </xf>
    <xf numFmtId="0" fontId="38" fillId="9" borderId="10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37" fillId="6" borderId="6" xfId="0" applyFont="1" applyFill="1" applyBorder="1" applyAlignment="1">
      <alignment horizontal="center"/>
    </xf>
    <xf numFmtId="0" fontId="37" fillId="6" borderId="48" xfId="0" applyFont="1" applyFill="1" applyBorder="1"/>
    <xf numFmtId="0" fontId="63" fillId="0" borderId="40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54" fillId="0" borderId="31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/>
    </xf>
    <xf numFmtId="165" fontId="32" fillId="0" borderId="25" xfId="0" applyNumberFormat="1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2" fillId="0" borderId="14" xfId="0" applyFont="1" applyBorder="1"/>
    <xf numFmtId="0" fontId="54" fillId="0" borderId="4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/>
    </xf>
    <xf numFmtId="165" fontId="32" fillId="0" borderId="1" xfId="0" applyNumberFormat="1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54" fillId="0" borderId="34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/>
    </xf>
    <xf numFmtId="0" fontId="35" fillId="0" borderId="14" xfId="0" applyFont="1" applyBorder="1" applyAlignment="1">
      <alignment wrapText="1"/>
    </xf>
    <xf numFmtId="0" fontId="35" fillId="0" borderId="14" xfId="0" applyFont="1" applyBorder="1"/>
    <xf numFmtId="0" fontId="35" fillId="0" borderId="48" xfId="0" applyFont="1" applyBorder="1" applyAlignment="1">
      <alignment horizontal="center"/>
    </xf>
    <xf numFmtId="0" fontId="35" fillId="0" borderId="40" xfId="0" applyFont="1" applyBorder="1"/>
    <xf numFmtId="0" fontId="54" fillId="0" borderId="77" xfId="0" applyFont="1" applyBorder="1" applyAlignment="1">
      <alignment horizontal="center" vertical="center"/>
    </xf>
    <xf numFmtId="0" fontId="54" fillId="0" borderId="77" xfId="0" applyFont="1" applyBorder="1" applyAlignment="1">
      <alignment horizontal="center"/>
    </xf>
    <xf numFmtId="165" fontId="32" fillId="0" borderId="6" xfId="0" applyNumberFormat="1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21" fontId="54" fillId="0" borderId="58" xfId="0" applyNumberFormat="1" applyFont="1" applyBorder="1" applyAlignment="1">
      <alignment horizontal="center"/>
    </xf>
    <xf numFmtId="21" fontId="54" fillId="0" borderId="56" xfId="0" applyNumberFormat="1" applyFont="1" applyBorder="1" applyAlignment="1">
      <alignment horizontal="center"/>
    </xf>
    <xf numFmtId="21" fontId="63" fillId="0" borderId="58" xfId="0" applyNumberFormat="1" applyFont="1" applyBorder="1" applyAlignment="1">
      <alignment horizontal="center"/>
    </xf>
    <xf numFmtId="21" fontId="54" fillId="0" borderId="41" xfId="0" applyNumberFormat="1" applyFont="1" applyBorder="1" applyAlignment="1">
      <alignment horizontal="center"/>
    </xf>
    <xf numFmtId="21" fontId="54" fillId="0" borderId="76" xfId="0" applyNumberFormat="1" applyFont="1" applyBorder="1" applyAlignment="1">
      <alignment horizontal="center"/>
    </xf>
    <xf numFmtId="21" fontId="63" fillId="0" borderId="41" xfId="0" applyNumberFormat="1" applyFont="1" applyBorder="1" applyAlignment="1">
      <alignment horizontal="center"/>
    </xf>
    <xf numFmtId="21" fontId="54" fillId="0" borderId="32" xfId="0" applyNumberFormat="1" applyFont="1" applyBorder="1" applyAlignment="1">
      <alignment horizontal="center"/>
    </xf>
    <xf numFmtId="21" fontId="54" fillId="0" borderId="21" xfId="0" applyNumberFormat="1" applyFont="1" applyBorder="1" applyAlignment="1">
      <alignment horizontal="center"/>
    </xf>
    <xf numFmtId="21" fontId="63" fillId="0" borderId="32" xfId="0" applyNumberFormat="1" applyFont="1" applyBorder="1" applyAlignment="1">
      <alignment horizontal="center"/>
    </xf>
    <xf numFmtId="165" fontId="69" fillId="0" borderId="25" xfId="0" applyNumberFormat="1" applyFont="1" applyBorder="1" applyAlignment="1">
      <alignment horizontal="center"/>
    </xf>
    <xf numFmtId="0" fontId="69" fillId="0" borderId="31" xfId="0" applyFont="1" applyBorder="1" applyAlignment="1">
      <alignment horizontal="center"/>
    </xf>
    <xf numFmtId="0" fontId="69" fillId="0" borderId="1" xfId="0" applyFont="1" applyBorder="1"/>
    <xf numFmtId="165" fontId="69" fillId="0" borderId="1" xfId="0" applyNumberFormat="1" applyFont="1" applyBorder="1" applyAlignment="1">
      <alignment horizontal="center"/>
    </xf>
    <xf numFmtId="0" fontId="69" fillId="0" borderId="4" xfId="0" applyFont="1" applyBorder="1" applyAlignment="1">
      <alignment horizontal="center"/>
    </xf>
    <xf numFmtId="21" fontId="70" fillId="0" borderId="58" xfId="0" applyNumberFormat="1" applyFont="1" applyBorder="1" applyAlignment="1">
      <alignment horizontal="center"/>
    </xf>
    <xf numFmtId="21" fontId="70" fillId="0" borderId="41" xfId="0" applyNumberFormat="1" applyFont="1" applyBorder="1" applyAlignment="1">
      <alignment horizontal="center"/>
    </xf>
    <xf numFmtId="21" fontId="70" fillId="0" borderId="32" xfId="0" applyNumberFormat="1" applyFont="1" applyBorder="1" applyAlignment="1">
      <alignment horizontal="center"/>
    </xf>
    <xf numFmtId="165" fontId="69" fillId="0" borderId="6" xfId="0" applyNumberFormat="1" applyFont="1" applyBorder="1" applyAlignment="1">
      <alignment horizontal="center"/>
    </xf>
    <xf numFmtId="0" fontId="69" fillId="0" borderId="7" xfId="0" applyFont="1" applyBorder="1" applyAlignment="1">
      <alignment horizontal="center"/>
    </xf>
    <xf numFmtId="0" fontId="69" fillId="0" borderId="14" xfId="0" applyFont="1" applyBorder="1" applyAlignment="1">
      <alignment horizontal="left"/>
    </xf>
    <xf numFmtId="0" fontId="39" fillId="0" borderId="14" xfId="0" applyFont="1" applyBorder="1" applyAlignment="1">
      <alignment horizontal="left" wrapText="1"/>
    </xf>
    <xf numFmtId="0" fontId="39" fillId="0" borderId="40" xfId="0" applyFont="1" applyBorder="1" applyAlignment="1">
      <alignment horizontal="left" wrapText="1"/>
    </xf>
    <xf numFmtId="0" fontId="39" fillId="0" borderId="26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48" xfId="0" applyFont="1" applyBorder="1" applyAlignment="1">
      <alignment horizontal="center"/>
    </xf>
    <xf numFmtId="0" fontId="38" fillId="0" borderId="58" xfId="0" applyFont="1" applyBorder="1"/>
    <xf numFmtId="0" fontId="38" fillId="0" borderId="14" xfId="0" applyFont="1" applyBorder="1"/>
    <xf numFmtId="0" fontId="38" fillId="0" borderId="14" xfId="0" applyFont="1" applyBorder="1" applyAlignment="1">
      <alignment wrapText="1"/>
    </xf>
    <xf numFmtId="0" fontId="44" fillId="0" borderId="24" xfId="0" applyFont="1" applyBorder="1" applyAlignment="1">
      <alignment vertical="center"/>
    </xf>
    <xf numFmtId="0" fontId="44" fillId="0" borderId="3" xfId="0" applyFont="1" applyBorder="1" applyAlignment="1">
      <alignment vertical="center"/>
    </xf>
    <xf numFmtId="0" fontId="61" fillId="0" borderId="58" xfId="0" applyFont="1" applyBorder="1" applyAlignment="1">
      <alignment horizontal="left"/>
    </xf>
    <xf numFmtId="0" fontId="61" fillId="0" borderId="14" xfId="0" applyFont="1" applyBorder="1" applyAlignment="1">
      <alignment horizontal="left"/>
    </xf>
    <xf numFmtId="0" fontId="61" fillId="0" borderId="14" xfId="0" applyFont="1" applyBorder="1" applyAlignment="1">
      <alignment horizontal="left" wrapText="1"/>
    </xf>
    <xf numFmtId="0" fontId="56" fillId="9" borderId="75" xfId="0" applyFont="1" applyFill="1" applyBorder="1" applyAlignment="1">
      <alignment horizontal="center" vertical="center" wrapText="1"/>
    </xf>
    <xf numFmtId="0" fontId="56" fillId="9" borderId="10" xfId="0" applyFont="1" applyFill="1" applyBorder="1" applyAlignment="1">
      <alignment horizontal="left" vertical="center" wrapText="1"/>
    </xf>
    <xf numFmtId="0" fontId="56" fillId="9" borderId="11" xfId="0" applyFont="1" applyFill="1" applyBorder="1" applyAlignment="1">
      <alignment horizontal="center" vertical="center" wrapText="1"/>
    </xf>
    <xf numFmtId="0" fontId="56" fillId="9" borderId="43" xfId="0" applyFont="1" applyFill="1" applyBorder="1" applyAlignment="1">
      <alignment horizontal="center" vertical="center" wrapText="1"/>
    </xf>
    <xf numFmtId="0" fontId="56" fillId="9" borderId="46" xfId="0" applyFont="1" applyFill="1" applyBorder="1" applyAlignment="1">
      <alignment horizontal="center" vertical="center" wrapText="1"/>
    </xf>
    <xf numFmtId="0" fontId="56" fillId="9" borderId="16" xfId="0" applyFont="1" applyFill="1" applyBorder="1" applyAlignment="1">
      <alignment horizontal="center" vertical="center" wrapText="1"/>
    </xf>
    <xf numFmtId="0" fontId="56" fillId="9" borderId="69" xfId="0" applyFont="1" applyFill="1" applyBorder="1" applyAlignment="1">
      <alignment horizontal="center" vertical="center" wrapText="1"/>
    </xf>
    <xf numFmtId="0" fontId="63" fillId="9" borderId="69" xfId="0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horizontal="center" vertical="center" wrapText="1"/>
    </xf>
    <xf numFmtId="165" fontId="70" fillId="0" borderId="1" xfId="0" applyNumberFormat="1" applyFont="1" applyBorder="1" applyAlignment="1">
      <alignment horizontal="center"/>
    </xf>
    <xf numFmtId="0" fontId="56" fillId="9" borderId="50" xfId="0" applyFont="1" applyFill="1" applyBorder="1" applyAlignment="1">
      <alignment horizontal="center" vertical="center" wrapText="1"/>
    </xf>
    <xf numFmtId="0" fontId="56" fillId="9" borderId="71" xfId="0" applyFont="1" applyFill="1" applyBorder="1" applyAlignment="1">
      <alignment horizontal="center" vertical="center" wrapText="1"/>
    </xf>
    <xf numFmtId="0" fontId="63" fillId="9" borderId="71" xfId="0" applyFont="1" applyFill="1" applyBorder="1" applyAlignment="1">
      <alignment horizontal="center" vertical="center" wrapText="1"/>
    </xf>
    <xf numFmtId="0" fontId="37" fillId="9" borderId="51" xfId="0" applyFont="1" applyFill="1" applyBorder="1" applyAlignment="1">
      <alignment horizontal="center" vertical="center" wrapText="1"/>
    </xf>
    <xf numFmtId="0" fontId="70" fillId="0" borderId="1" xfId="0" applyFont="1" applyBorder="1" applyAlignment="1">
      <alignment horizontal="center"/>
    </xf>
    <xf numFmtId="0" fontId="54" fillId="0" borderId="1" xfId="0" applyFont="1" applyBorder="1"/>
    <xf numFmtId="0" fontId="37" fillId="0" borderId="6" xfId="0" applyFont="1" applyBorder="1"/>
    <xf numFmtId="0" fontId="70" fillId="0" borderId="23" xfId="0" applyFont="1" applyBorder="1" applyAlignment="1">
      <alignment horizontal="left"/>
    </xf>
    <xf numFmtId="0" fontId="70" fillId="0" borderId="23" xfId="0" applyFont="1" applyBorder="1" applyAlignment="1">
      <alignment horizontal="left" wrapText="1"/>
    </xf>
    <xf numFmtId="0" fontId="57" fillId="0" borderId="0" xfId="0" applyFont="1" applyAlignment="1"/>
    <xf numFmtId="0" fontId="71" fillId="0" borderId="0" xfId="0" applyFont="1" applyAlignment="1"/>
    <xf numFmtId="0" fontId="56" fillId="0" borderId="1" xfId="0" applyFont="1" applyBorder="1"/>
    <xf numFmtId="0" fontId="63" fillId="0" borderId="1" xfId="0" applyFont="1" applyBorder="1"/>
    <xf numFmtId="0" fontId="61" fillId="0" borderId="1" xfId="0" applyFont="1" applyBorder="1"/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8" borderId="25" xfId="0" applyFont="1" applyFill="1" applyBorder="1" applyAlignment="1">
      <alignment horizontal="center" vertical="center" wrapText="1"/>
    </xf>
    <xf numFmtId="0" fontId="50" fillId="6" borderId="25" xfId="0" applyFont="1" applyFill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61" fillId="0" borderId="5" xfId="0" applyFont="1" applyBorder="1" applyAlignment="1">
      <alignment horizontal="center"/>
    </xf>
    <xf numFmtId="0" fontId="69" fillId="0" borderId="6" xfId="0" applyFont="1" applyBorder="1"/>
    <xf numFmtId="0" fontId="52" fillId="0" borderId="6" xfId="0" applyNumberFormat="1" applyFont="1" applyBorder="1" applyAlignment="1">
      <alignment horizontal="center"/>
    </xf>
    <xf numFmtId="0" fontId="51" fillId="0" borderId="6" xfId="0" applyNumberFormat="1" applyFont="1" applyBorder="1" applyAlignment="1">
      <alignment horizontal="center"/>
    </xf>
    <xf numFmtId="2" fontId="52" fillId="8" borderId="6" xfId="0" applyNumberFormat="1" applyFont="1" applyFill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44" fillId="0" borderId="24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/>
    </xf>
    <xf numFmtId="0" fontId="54" fillId="0" borderId="5" xfId="0" applyFont="1" applyBorder="1" applyAlignment="1">
      <alignment horizontal="center"/>
    </xf>
    <xf numFmtId="0" fontId="54" fillId="0" borderId="6" xfId="0" applyFont="1" applyBorder="1"/>
    <xf numFmtId="0" fontId="54" fillId="0" borderId="6" xfId="0" applyNumberFormat="1" applyFont="1" applyBorder="1" applyAlignment="1">
      <alignment horizontal="center"/>
    </xf>
    <xf numFmtId="0" fontId="37" fillId="0" borderId="6" xfId="0" applyNumberFormat="1" applyFont="1" applyBorder="1" applyAlignment="1">
      <alignment horizontal="center"/>
    </xf>
    <xf numFmtId="2" fontId="37" fillId="8" borderId="6" xfId="0" applyNumberFormat="1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46" fillId="0" borderId="24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8" borderId="25" xfId="0" applyFont="1" applyFill="1" applyBorder="1" applyAlignment="1">
      <alignment horizontal="center" vertical="center" wrapText="1"/>
    </xf>
    <xf numFmtId="0" fontId="53" fillId="6" borderId="25" xfId="0" applyFont="1" applyFill="1" applyBorder="1" applyAlignment="1">
      <alignment horizontal="center" vertical="center" wrapText="1"/>
    </xf>
    <xf numFmtId="0" fontId="47" fillId="0" borderId="3" xfId="0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0" fontId="70" fillId="0" borderId="23" xfId="0" applyFont="1" applyBorder="1" applyAlignment="1">
      <alignment horizontal="center"/>
    </xf>
    <xf numFmtId="0" fontId="63" fillId="0" borderId="48" xfId="0" applyFont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wrapText="1"/>
    </xf>
    <xf numFmtId="49" fontId="0" fillId="3" borderId="1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8" xfId="0" applyFont="1" applyBorder="1"/>
    <xf numFmtId="0" fontId="6" fillId="0" borderId="7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49" fontId="0" fillId="0" borderId="37" xfId="0" applyNumberFormat="1" applyBorder="1" applyAlignment="1">
      <alignment horizontal="center" vertical="center"/>
    </xf>
    <xf numFmtId="49" fontId="0" fillId="6" borderId="6" xfId="0" applyNumberFormat="1" applyFill="1" applyBorder="1" applyAlignment="1">
      <alignment horizontal="center" vertical="center"/>
    </xf>
    <xf numFmtId="0" fontId="36" fillId="0" borderId="23" xfId="0" applyFont="1" applyBorder="1"/>
    <xf numFmtId="0" fontId="36" fillId="0" borderId="42" xfId="0" applyFont="1" applyBorder="1"/>
    <xf numFmtId="49" fontId="0" fillId="0" borderId="45" xfId="0" applyNumberFormat="1" applyBorder="1" applyAlignment="1">
      <alignment horizontal="center" vertical="center"/>
    </xf>
    <xf numFmtId="49" fontId="0" fillId="10" borderId="38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49" fontId="0" fillId="0" borderId="49" xfId="0" applyNumberFormat="1" applyBorder="1" applyAlignment="1">
      <alignment horizontal="center" vertical="center"/>
    </xf>
    <xf numFmtId="49" fontId="0" fillId="3" borderId="37" xfId="0" applyNumberFormat="1" applyFont="1" applyFill="1" applyBorder="1" applyAlignment="1">
      <alignment horizontal="center" vertical="center"/>
    </xf>
    <xf numFmtId="49" fontId="0" fillId="3" borderId="38" xfId="0" applyNumberFormat="1" applyFont="1" applyFill="1" applyBorder="1" applyAlignment="1">
      <alignment horizontal="center" vertical="center"/>
    </xf>
    <xf numFmtId="0" fontId="27" fillId="0" borderId="31" xfId="0" applyFont="1" applyBorder="1" applyAlignment="1">
      <alignment horizontal="center" vertical="center" wrapText="1"/>
    </xf>
    <xf numFmtId="0" fontId="0" fillId="0" borderId="0" xfId="0"/>
    <xf numFmtId="0" fontId="37" fillId="0" borderId="1" xfId="0" applyFont="1" applyBorder="1"/>
    <xf numFmtId="0" fontId="37" fillId="6" borderId="1" xfId="0" applyFont="1" applyFill="1" applyBorder="1"/>
    <xf numFmtId="0" fontId="65" fillId="6" borderId="1" xfId="0" applyFont="1" applyFill="1" applyBorder="1" applyAlignment="1">
      <alignment horizontal="center"/>
    </xf>
    <xf numFmtId="0" fontId="37" fillId="6" borderId="1" xfId="0" applyFont="1" applyFill="1" applyBorder="1" applyAlignment="1">
      <alignment horizontal="center"/>
    </xf>
    <xf numFmtId="0" fontId="63" fillId="0" borderId="9" xfId="0" applyFont="1" applyBorder="1" applyAlignment="1">
      <alignment horizontal="center"/>
    </xf>
    <xf numFmtId="0" fontId="37" fillId="6" borderId="24" xfId="0" applyFont="1" applyFill="1" applyBorder="1" applyAlignment="1">
      <alignment horizontal="center"/>
    </xf>
    <xf numFmtId="0" fontId="65" fillId="6" borderId="25" xfId="0" applyFont="1" applyFill="1" applyBorder="1" applyAlignment="1">
      <alignment horizontal="center"/>
    </xf>
    <xf numFmtId="0" fontId="37" fillId="6" borderId="25" xfId="0" applyFont="1" applyFill="1" applyBorder="1" applyAlignment="1">
      <alignment horizontal="center"/>
    </xf>
    <xf numFmtId="0" fontId="63" fillId="0" borderId="58" xfId="0" applyFont="1" applyBorder="1" applyAlignment="1">
      <alignment horizontal="center"/>
    </xf>
    <xf numFmtId="0" fontId="37" fillId="6" borderId="3" xfId="0" applyFont="1" applyFill="1" applyBorder="1" applyAlignment="1">
      <alignment horizontal="center"/>
    </xf>
    <xf numFmtId="0" fontId="37" fillId="6" borderId="4" xfId="0" applyFont="1" applyFill="1" applyBorder="1" applyAlignment="1">
      <alignment horizontal="center"/>
    </xf>
    <xf numFmtId="0" fontId="37" fillId="6" borderId="9" xfId="0" applyFont="1" applyFill="1" applyBorder="1" applyAlignment="1">
      <alignment horizontal="center"/>
    </xf>
    <xf numFmtId="0" fontId="63" fillId="0" borderId="14" xfId="0" applyFont="1" applyBorder="1" applyAlignment="1">
      <alignment horizontal="center"/>
    </xf>
    <xf numFmtId="166" fontId="37" fillId="0" borderId="4" xfId="0" applyNumberFormat="1" applyFont="1" applyBorder="1" applyAlignment="1">
      <alignment horizontal="center"/>
    </xf>
    <xf numFmtId="0" fontId="37" fillId="6" borderId="9" xfId="0" applyFont="1" applyFill="1" applyBorder="1"/>
    <xf numFmtId="0" fontId="37" fillId="0" borderId="4" xfId="0" applyFont="1" applyBorder="1" applyAlignment="1">
      <alignment horizontal="center"/>
    </xf>
    <xf numFmtId="0" fontId="65" fillId="6" borderId="6" xfId="0" applyFont="1" applyFill="1" applyBorder="1" applyAlignment="1">
      <alignment horizontal="center"/>
    </xf>
    <xf numFmtId="0" fontId="37" fillId="0" borderId="54" xfId="0" applyFont="1" applyBorder="1" applyAlignment="1">
      <alignment horizontal="center"/>
    </xf>
    <xf numFmtId="0" fontId="37" fillId="6" borderId="53" xfId="0" applyFont="1" applyFill="1" applyBorder="1"/>
    <xf numFmtId="0" fontId="37" fillId="6" borderId="54" xfId="0" applyFont="1" applyFill="1" applyBorder="1"/>
    <xf numFmtId="0" fontId="63" fillId="0" borderId="26" xfId="0" applyFont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65" fillId="0" borderId="22" xfId="0" applyFont="1" applyFill="1" applyBorder="1" applyAlignment="1">
      <alignment horizontal="center"/>
    </xf>
    <xf numFmtId="0" fontId="65" fillId="0" borderId="12" xfId="0" applyFont="1" applyFill="1" applyBorder="1" applyAlignment="1">
      <alignment horizontal="center"/>
    </xf>
    <xf numFmtId="0" fontId="37" fillId="0" borderId="76" xfId="0" applyFont="1" applyFill="1" applyBorder="1" applyAlignment="1">
      <alignment horizontal="center"/>
    </xf>
    <xf numFmtId="0" fontId="63" fillId="0" borderId="8" xfId="0" applyFont="1" applyFill="1" applyBorder="1" applyAlignment="1">
      <alignment horizontal="center"/>
    </xf>
    <xf numFmtId="166" fontId="37" fillId="0" borderId="61" xfId="0" applyNumberFormat="1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/>
    </xf>
    <xf numFmtId="0" fontId="65" fillId="0" borderId="23" xfId="0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65" fillId="0" borderId="4" xfId="0" applyFont="1" applyFill="1" applyBorder="1" applyAlignment="1">
      <alignment horizontal="center"/>
    </xf>
    <xf numFmtId="0" fontId="37" fillId="0" borderId="73" xfId="0" applyFont="1" applyFill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166" fontId="37" fillId="0" borderId="54" xfId="0" applyNumberFormat="1" applyFont="1" applyFill="1" applyBorder="1" applyAlignment="1">
      <alignment horizontal="center"/>
    </xf>
    <xf numFmtId="0" fontId="64" fillId="0" borderId="23" xfId="0" applyFont="1" applyFill="1" applyBorder="1"/>
    <xf numFmtId="0" fontId="64" fillId="0" borderId="23" xfId="0" applyFont="1" applyFill="1" applyBorder="1" applyAlignment="1">
      <alignment horizontal="left"/>
    </xf>
    <xf numFmtId="166" fontId="47" fillId="0" borderId="54" xfId="0" applyNumberFormat="1" applyFont="1" applyFill="1" applyBorder="1" applyAlignment="1">
      <alignment horizontal="center"/>
    </xf>
    <xf numFmtId="166" fontId="37" fillId="0" borderId="31" xfId="0" applyNumberFormat="1" applyFont="1" applyBorder="1" applyAlignment="1">
      <alignment horizontal="center"/>
    </xf>
    <xf numFmtId="166" fontId="37" fillId="0" borderId="7" xfId="0" applyNumberFormat="1" applyFont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0" fillId="6" borderId="2" xfId="0" applyFill="1" applyBorder="1"/>
    <xf numFmtId="0" fontId="29" fillId="6" borderId="35" xfId="0" applyFont="1" applyFill="1" applyBorder="1"/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29" fillId="6" borderId="18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center" textRotation="90" wrapText="1"/>
    </xf>
    <xf numFmtId="0" fontId="0" fillId="6" borderId="36" xfId="0" applyFill="1" applyBorder="1" applyAlignment="1">
      <alignment horizontal="center" vertical="center" textRotation="90" wrapText="1"/>
    </xf>
    <xf numFmtId="0" fontId="21" fillId="6" borderId="1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/>
    </xf>
    <xf numFmtId="20" fontId="29" fillId="6" borderId="25" xfId="0" applyNumberFormat="1" applyFont="1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49" fontId="0" fillId="6" borderId="25" xfId="0" applyNumberFormat="1" applyFill="1" applyBorder="1" applyAlignment="1">
      <alignment horizontal="center"/>
    </xf>
    <xf numFmtId="49" fontId="6" fillId="6" borderId="25" xfId="0" applyNumberFormat="1" applyFont="1" applyFill="1" applyBorder="1" applyAlignment="1">
      <alignment horizontal="center"/>
    </xf>
    <xf numFmtId="0" fontId="6" fillId="6" borderId="45" xfId="0" applyNumberFormat="1" applyFont="1" applyFill="1" applyBorder="1" applyAlignment="1">
      <alignment horizontal="center"/>
    </xf>
    <xf numFmtId="165" fontId="0" fillId="6" borderId="25" xfId="0" applyNumberFormat="1" applyFont="1" applyFill="1" applyBorder="1" applyAlignment="1">
      <alignment horizontal="center"/>
    </xf>
    <xf numFmtId="165" fontId="0" fillId="6" borderId="45" xfId="0" applyNumberForma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9" xfId="0" applyFill="1" applyBorder="1"/>
    <xf numFmtId="20" fontId="29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/>
    </xf>
    <xf numFmtId="0" fontId="6" fillId="6" borderId="37" xfId="0" applyNumberFormat="1" applyFont="1" applyFill="1" applyBorder="1" applyAlignment="1">
      <alignment horizontal="center"/>
    </xf>
    <xf numFmtId="165" fontId="0" fillId="6" borderId="1" xfId="0" applyNumberFormat="1" applyFont="1" applyFill="1" applyBorder="1" applyAlignment="1">
      <alignment horizontal="center"/>
    </xf>
    <xf numFmtId="165" fontId="0" fillId="6" borderId="37" xfId="0" applyNumberFormat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9" xfId="0" applyFont="1" applyFill="1" applyBorder="1"/>
    <xf numFmtId="0" fontId="0" fillId="6" borderId="42" xfId="0" applyFill="1" applyBorder="1" applyAlignment="1">
      <alignment horizontal="center"/>
    </xf>
    <xf numFmtId="0" fontId="0" fillId="6" borderId="48" xfId="0" applyFill="1" applyBorder="1"/>
    <xf numFmtId="49" fontId="0" fillId="6" borderId="6" xfId="0" applyNumberFormat="1" applyFill="1" applyBorder="1" applyAlignment="1">
      <alignment horizontal="center"/>
    </xf>
    <xf numFmtId="20" fontId="29" fillId="6" borderId="6" xfId="0" applyNumberFormat="1" applyFont="1" applyFill="1" applyBorder="1" applyAlignment="1">
      <alignment horizontal="center"/>
    </xf>
    <xf numFmtId="49" fontId="6" fillId="6" borderId="6" xfId="0" applyNumberFormat="1" applyFont="1" applyFill="1" applyBorder="1" applyAlignment="1">
      <alignment horizontal="center"/>
    </xf>
    <xf numFmtId="0" fontId="6" fillId="6" borderId="38" xfId="0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49" fontId="0" fillId="6" borderId="0" xfId="0" applyNumberFormat="1" applyFill="1" applyBorder="1" applyAlignment="1">
      <alignment horizontal="center"/>
    </xf>
    <xf numFmtId="20" fontId="29" fillId="6" borderId="0" xfId="0" applyNumberFormat="1" applyFont="1" applyFill="1" applyBorder="1" applyAlignment="1">
      <alignment horizontal="center"/>
    </xf>
    <xf numFmtId="49" fontId="6" fillId="6" borderId="0" xfId="0" applyNumberFormat="1" applyFont="1" applyFill="1" applyBorder="1" applyAlignment="1">
      <alignment horizontal="center"/>
    </xf>
    <xf numFmtId="0" fontId="6" fillId="6" borderId="0" xfId="0" applyNumberFormat="1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 applyAlignment="1"/>
    <xf numFmtId="0" fontId="0" fillId="6" borderId="21" xfId="0" applyFill="1" applyBorder="1" applyAlignment="1"/>
    <xf numFmtId="0" fontId="29" fillId="6" borderId="21" xfId="0" applyFont="1" applyFill="1" applyBorder="1" applyAlignment="1"/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textRotation="90" wrapText="1"/>
    </xf>
    <xf numFmtId="0" fontId="0" fillId="6" borderId="11" xfId="0" applyFill="1" applyBorder="1" applyAlignment="1">
      <alignment horizontal="center" vertical="center" textRotation="90" wrapText="1"/>
    </xf>
    <xf numFmtId="20" fontId="0" fillId="6" borderId="24" xfId="0" applyNumberFormat="1" applyFill="1" applyBorder="1" applyAlignment="1">
      <alignment horizontal="center"/>
    </xf>
    <xf numFmtId="20" fontId="0" fillId="6" borderId="25" xfId="0" applyNumberFormat="1" applyFill="1" applyBorder="1" applyAlignment="1">
      <alignment horizontal="center"/>
    </xf>
    <xf numFmtId="49" fontId="6" fillId="6" borderId="25" xfId="0" applyNumberFormat="1" applyFont="1" applyFill="1" applyBorder="1" applyAlignment="1">
      <alignment horizontal="center" vertical="center" wrapText="1"/>
    </xf>
    <xf numFmtId="49" fontId="6" fillId="6" borderId="45" xfId="0" applyNumberFormat="1" applyFont="1" applyFill="1" applyBorder="1" applyAlignment="1">
      <alignment horizontal="center" vertical="center" wrapText="1"/>
    </xf>
    <xf numFmtId="165" fontId="0" fillId="6" borderId="31" xfId="0" applyNumberFormat="1" applyFill="1" applyBorder="1" applyAlignment="1">
      <alignment horizontal="center"/>
    </xf>
    <xf numFmtId="0" fontId="0" fillId="6" borderId="61" xfId="0" applyFill="1" applyBorder="1" applyAlignment="1">
      <alignment horizontal="center"/>
    </xf>
    <xf numFmtId="20" fontId="0" fillId="6" borderId="3" xfId="0" applyNumberFormat="1" applyFill="1" applyBorder="1" applyAlignment="1">
      <alignment horizontal="center"/>
    </xf>
    <xf numFmtId="20" fontId="0" fillId="6" borderId="1" xfId="0" applyNumberForma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 vertical="center" wrapText="1"/>
    </xf>
    <xf numFmtId="0" fontId="6" fillId="6" borderId="37" xfId="0" applyNumberFormat="1" applyFont="1" applyFill="1" applyBorder="1" applyAlignment="1">
      <alignment horizontal="center" vertical="center" wrapText="1"/>
    </xf>
    <xf numFmtId="165" fontId="0" fillId="6" borderId="4" xfId="0" applyNumberFormat="1" applyFont="1" applyFill="1" applyBorder="1" applyAlignment="1">
      <alignment horizontal="center"/>
    </xf>
    <xf numFmtId="0" fontId="0" fillId="6" borderId="54" xfId="0" applyFill="1" applyBorder="1" applyAlignment="1">
      <alignment horizontal="center"/>
    </xf>
    <xf numFmtId="20" fontId="0" fillId="6" borderId="5" xfId="0" applyNumberFormat="1" applyFill="1" applyBorder="1" applyAlignment="1">
      <alignment horizontal="center"/>
    </xf>
    <xf numFmtId="20" fontId="0" fillId="6" borderId="6" xfId="0" applyNumberFormat="1" applyFill="1" applyBorder="1" applyAlignment="1">
      <alignment horizontal="center"/>
    </xf>
    <xf numFmtId="49" fontId="6" fillId="6" borderId="6" xfId="0" applyNumberFormat="1" applyFont="1" applyFill="1" applyBorder="1" applyAlignment="1">
      <alignment horizontal="center" vertical="center" wrapText="1"/>
    </xf>
    <xf numFmtId="0" fontId="6" fillId="6" borderId="38" xfId="0" applyNumberFormat="1" applyFont="1" applyFill="1" applyBorder="1" applyAlignment="1">
      <alignment horizontal="center" vertical="center" wrapText="1"/>
    </xf>
    <xf numFmtId="165" fontId="0" fillId="6" borderId="6" xfId="0" applyNumberFormat="1" applyFont="1" applyFill="1" applyBorder="1" applyAlignment="1">
      <alignment horizontal="center"/>
    </xf>
    <xf numFmtId="165" fontId="0" fillId="6" borderId="7" xfId="0" applyNumberFormat="1" applyFont="1" applyFill="1" applyBorder="1" applyAlignment="1">
      <alignment horizontal="center"/>
    </xf>
    <xf numFmtId="0" fontId="0" fillId="6" borderId="55" xfId="0" applyFill="1" applyBorder="1" applyAlignment="1">
      <alignment horizontal="center"/>
    </xf>
    <xf numFmtId="0" fontId="39" fillId="6" borderId="48" xfId="0" applyFont="1" applyFill="1" applyBorder="1"/>
    <xf numFmtId="0" fontId="29" fillId="6" borderId="0" xfId="0" applyFont="1" applyFill="1"/>
    <xf numFmtId="165" fontId="0" fillId="6" borderId="38" xfId="0" applyNumberFormat="1" applyFont="1" applyFill="1" applyBorder="1" applyAlignment="1">
      <alignment horizontal="center"/>
    </xf>
    <xf numFmtId="49" fontId="0" fillId="6" borderId="24" xfId="0" applyNumberFormat="1" applyFill="1" applyBorder="1" applyAlignment="1">
      <alignment horizontal="center"/>
    </xf>
    <xf numFmtId="49" fontId="0" fillId="6" borderId="13" xfId="0" applyNumberFormat="1" applyFill="1" applyBorder="1" applyAlignment="1">
      <alignment horizontal="center"/>
    </xf>
    <xf numFmtId="49" fontId="0" fillId="6" borderId="39" xfId="0" applyNumberFormat="1" applyFill="1" applyBorder="1" applyAlignment="1">
      <alignment horizontal="center"/>
    </xf>
    <xf numFmtId="0" fontId="7" fillId="6" borderId="26" xfId="0" applyFont="1" applyFill="1" applyBorder="1"/>
    <xf numFmtId="0" fontId="7" fillId="6" borderId="9" xfId="0" applyFont="1" applyFill="1" applyBorder="1"/>
    <xf numFmtId="0" fontId="63" fillId="6" borderId="9" xfId="0" applyFont="1" applyFill="1" applyBorder="1" applyAlignment="1">
      <alignment horizontal="center"/>
    </xf>
    <xf numFmtId="166" fontId="47" fillId="6" borderId="54" xfId="0" applyNumberFormat="1" applyFont="1" applyFill="1" applyBorder="1" applyAlignment="1">
      <alignment horizontal="center"/>
    </xf>
    <xf numFmtId="6" fontId="37" fillId="0" borderId="4" xfId="0" applyNumberFormat="1" applyFont="1" applyBorder="1" applyAlignment="1">
      <alignment horizontal="center"/>
    </xf>
    <xf numFmtId="0" fontId="64" fillId="6" borderId="23" xfId="0" applyFont="1" applyFill="1" applyBorder="1" applyAlignment="1">
      <alignment horizontal="left"/>
    </xf>
    <xf numFmtId="0" fontId="65" fillId="6" borderId="23" xfId="0" applyFont="1" applyFill="1" applyBorder="1" applyAlignment="1">
      <alignment horizontal="center"/>
    </xf>
    <xf numFmtId="0" fontId="37" fillId="6" borderId="73" xfId="0" applyFont="1" applyFill="1" applyBorder="1" applyAlignment="1">
      <alignment horizontal="center"/>
    </xf>
    <xf numFmtId="0" fontId="56" fillId="9" borderId="75" xfId="0" applyFont="1" applyFill="1" applyBorder="1" applyAlignment="1">
      <alignment horizontal="left" vertical="center" wrapText="1"/>
    </xf>
    <xf numFmtId="0" fontId="56" fillId="9" borderId="10" xfId="0" applyFont="1" applyFill="1" applyBorder="1" applyAlignment="1">
      <alignment horizontal="center" vertical="center" wrapText="1"/>
    </xf>
    <xf numFmtId="0" fontId="56" fillId="9" borderId="15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9" xfId="0" applyFill="1" applyBorder="1" applyAlignment="1">
      <alignment horizontal="center" vertical="center" wrapText="1"/>
    </xf>
    <xf numFmtId="0" fontId="29" fillId="6" borderId="29" xfId="0" applyFont="1" applyFill="1" applyBorder="1" applyAlignment="1">
      <alignment horizontal="center" vertical="center" textRotation="90" wrapText="1"/>
    </xf>
    <xf numFmtId="0" fontId="0" fillId="6" borderId="29" xfId="0" applyFill="1" applyBorder="1" applyAlignment="1">
      <alignment horizontal="center" vertical="center" textRotation="90" wrapText="1"/>
    </xf>
    <xf numFmtId="0" fontId="21" fillId="6" borderId="29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49" fontId="36" fillId="6" borderId="25" xfId="0" applyNumberFormat="1" applyFont="1" applyFill="1" applyBorder="1" applyAlignment="1">
      <alignment horizontal="center" vertical="center" wrapText="1"/>
    </xf>
    <xf numFmtId="49" fontId="36" fillId="6" borderId="1" xfId="0" applyNumberFormat="1" applyFont="1" applyFill="1" applyBorder="1" applyAlignment="1">
      <alignment horizontal="center" vertical="center" wrapText="1"/>
    </xf>
    <xf numFmtId="49" fontId="36" fillId="6" borderId="6" xfId="0" applyNumberFormat="1" applyFont="1" applyFill="1" applyBorder="1" applyAlignment="1">
      <alignment horizontal="center" vertical="center" wrapText="1"/>
    </xf>
    <xf numFmtId="0" fontId="36" fillId="6" borderId="6" xfId="0" applyNumberFormat="1" applyFont="1" applyFill="1" applyBorder="1" applyAlignment="1">
      <alignment horizontal="center" vertical="center" wrapText="1"/>
    </xf>
    <xf numFmtId="0" fontId="0" fillId="6" borderId="25" xfId="0" applyFont="1" applyFill="1" applyBorder="1" applyAlignment="1">
      <alignment horizontal="center"/>
    </xf>
    <xf numFmtId="49" fontId="0" fillId="6" borderId="25" xfId="0" applyNumberFormat="1" applyFont="1" applyFill="1" applyBorder="1" applyAlignment="1">
      <alignment horizontal="center"/>
    </xf>
    <xf numFmtId="0" fontId="0" fillId="6" borderId="33" xfId="0" applyFill="1" applyBorder="1" applyAlignment="1">
      <alignment horizontal="center" vertical="center" wrapText="1"/>
    </xf>
    <xf numFmtId="0" fontId="36" fillId="6" borderId="25" xfId="0" applyNumberFormat="1" applyFont="1" applyFill="1" applyBorder="1" applyAlignment="1">
      <alignment horizontal="center" vertical="center" wrapText="1"/>
    </xf>
    <xf numFmtId="0" fontId="36" fillId="6" borderId="26" xfId="0" applyFont="1" applyFill="1" applyBorder="1"/>
    <xf numFmtId="0" fontId="36" fillId="6" borderId="8" xfId="0" applyFont="1" applyFill="1" applyBorder="1"/>
    <xf numFmtId="0" fontId="35" fillId="6" borderId="8" xfId="0" applyFont="1" applyFill="1" applyBorder="1"/>
    <xf numFmtId="0" fontId="35" fillId="6" borderId="9" xfId="0" applyFont="1" applyFill="1" applyBorder="1"/>
    <xf numFmtId="0" fontId="35" fillId="6" borderId="48" xfId="0" applyFont="1" applyFill="1" applyBorder="1" applyAlignment="1">
      <alignment horizontal="left"/>
    </xf>
    <xf numFmtId="0" fontId="75" fillId="6" borderId="26" xfId="0" applyFont="1" applyFill="1" applyBorder="1"/>
    <xf numFmtId="0" fontId="75" fillId="6" borderId="9" xfId="0" applyFont="1" applyFill="1" applyBorder="1" applyAlignment="1">
      <alignment horizontal="left"/>
    </xf>
    <xf numFmtId="0" fontId="75" fillId="6" borderId="9" xfId="0" applyFont="1" applyFill="1" applyBorder="1"/>
    <xf numFmtId="20" fontId="0" fillId="6" borderId="3" xfId="0" applyNumberFormat="1" applyFill="1" applyBorder="1" applyAlignment="1">
      <alignment horizontal="center" vertical="center"/>
    </xf>
    <xf numFmtId="20" fontId="29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20" fontId="29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49" fontId="0" fillId="6" borderId="6" xfId="0" applyNumberFormat="1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20" fontId="0" fillId="6" borderId="1" xfId="0" applyNumberFormat="1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17" fontId="0" fillId="6" borderId="5" xfId="0" applyNumberFormat="1" applyFill="1" applyBorder="1" applyAlignment="1">
      <alignment horizontal="center" vertical="center"/>
    </xf>
    <xf numFmtId="165" fontId="0" fillId="6" borderId="4" xfId="0" applyNumberFormat="1" applyFont="1" applyFill="1" applyBorder="1" applyAlignment="1">
      <alignment horizontal="center" vertical="center"/>
    </xf>
    <xf numFmtId="165" fontId="0" fillId="6" borderId="6" xfId="0" applyNumberFormat="1" applyFont="1" applyFill="1" applyBorder="1" applyAlignment="1">
      <alignment horizontal="center" vertical="center"/>
    </xf>
    <xf numFmtId="165" fontId="0" fillId="6" borderId="7" xfId="0" applyNumberFormat="1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56" fillId="9" borderId="50" xfId="0" applyFont="1" applyFill="1" applyBorder="1" applyAlignment="1">
      <alignment horizontal="left" vertical="center" wrapText="1"/>
    </xf>
    <xf numFmtId="0" fontId="62" fillId="0" borderId="47" xfId="0" applyFont="1" applyBorder="1" applyAlignment="1">
      <alignment horizontal="center"/>
    </xf>
    <xf numFmtId="0" fontId="62" fillId="0" borderId="23" xfId="0" applyFont="1" applyBorder="1" applyAlignment="1">
      <alignment horizontal="center"/>
    </xf>
    <xf numFmtId="0" fontId="7" fillId="6" borderId="0" xfId="0" applyFont="1" applyFill="1"/>
    <xf numFmtId="0" fontId="11" fillId="6" borderId="5" xfId="0" applyFont="1" applyFill="1" applyBorder="1" applyAlignment="1">
      <alignment horizontal="center" vertical="center" wrapText="1"/>
    </xf>
    <xf numFmtId="164" fontId="7" fillId="6" borderId="3" xfId="0" applyNumberFormat="1" applyFont="1" applyFill="1" applyBorder="1" applyAlignment="1">
      <alignment horizontal="center" vertical="center" wrapText="1"/>
    </xf>
    <xf numFmtId="1" fontId="13" fillId="6" borderId="37" xfId="0" applyNumberFormat="1" applyFont="1" applyFill="1" applyBorder="1" applyAlignment="1">
      <alignment horizontal="center" vertical="center" wrapText="1"/>
    </xf>
    <xf numFmtId="1" fontId="13" fillId="6" borderId="31" xfId="0" applyNumberFormat="1" applyFont="1" applyFill="1" applyBorder="1" applyAlignment="1">
      <alignment horizontal="center" vertical="center" wrapText="1"/>
    </xf>
    <xf numFmtId="1" fontId="0" fillId="6" borderId="31" xfId="0" applyNumberFormat="1" applyFont="1" applyFill="1" applyBorder="1" applyAlignment="1">
      <alignment horizontal="center" vertical="center" wrapText="1"/>
    </xf>
    <xf numFmtId="164" fontId="6" fillId="6" borderId="24" xfId="0" applyNumberFormat="1" applyFont="1" applyFill="1" applyBorder="1" applyAlignment="1">
      <alignment horizontal="center" vertical="center" wrapText="1"/>
    </xf>
    <xf numFmtId="1" fontId="7" fillId="6" borderId="26" xfId="0" applyNumberFormat="1" applyFont="1" applyFill="1" applyBorder="1" applyAlignment="1">
      <alignment horizontal="center" vertical="center" wrapText="1"/>
    </xf>
    <xf numFmtId="1" fontId="13" fillId="6" borderId="4" xfId="0" applyNumberFormat="1" applyFont="1" applyFill="1" applyBorder="1" applyAlignment="1">
      <alignment horizontal="center" vertical="center" wrapText="1"/>
    </xf>
    <xf numFmtId="164" fontId="6" fillId="6" borderId="3" xfId="0" applyNumberFormat="1" applyFont="1" applyFill="1" applyBorder="1" applyAlignment="1">
      <alignment horizontal="center" vertical="center" wrapText="1"/>
    </xf>
    <xf numFmtId="1" fontId="7" fillId="6" borderId="44" xfId="0" applyNumberFormat="1" applyFont="1" applyFill="1" applyBorder="1" applyAlignment="1">
      <alignment horizontal="center" vertical="center" wrapText="1"/>
    </xf>
    <xf numFmtId="1" fontId="0" fillId="6" borderId="4" xfId="0" applyNumberFormat="1" applyFont="1" applyFill="1" applyBorder="1" applyAlignment="1">
      <alignment horizontal="center" vertical="center" wrapText="1"/>
    </xf>
    <xf numFmtId="1" fontId="7" fillId="6" borderId="9" xfId="0" applyNumberFormat="1" applyFont="1" applyFill="1" applyBorder="1" applyAlignment="1">
      <alignment horizontal="center" vertical="center" wrapText="1"/>
    </xf>
    <xf numFmtId="164" fontId="0" fillId="6" borderId="3" xfId="0" applyNumberFormat="1" applyFont="1" applyFill="1" applyBorder="1" applyAlignment="1">
      <alignment horizontal="center" vertical="center" wrapText="1"/>
    </xf>
    <xf numFmtId="1" fontId="36" fillId="6" borderId="44" xfId="0" applyNumberFormat="1" applyFont="1" applyFill="1" applyBorder="1" applyAlignment="1">
      <alignment horizontal="center" vertical="center" wrapText="1"/>
    </xf>
    <xf numFmtId="164" fontId="6" fillId="6" borderId="64" xfId="0" applyNumberFormat="1" applyFont="1" applyFill="1" applyBorder="1" applyAlignment="1">
      <alignment horizontal="center" vertical="center" wrapText="1"/>
    </xf>
    <xf numFmtId="164" fontId="0" fillId="6" borderId="24" xfId="0" applyNumberFormat="1" applyFont="1" applyFill="1" applyBorder="1" applyAlignment="1">
      <alignment horizontal="center" vertical="center" wrapText="1"/>
    </xf>
    <xf numFmtId="164" fontId="13" fillId="6" borderId="24" xfId="0" applyNumberFormat="1" applyFont="1" applyFill="1" applyBorder="1" applyAlignment="1">
      <alignment horizontal="center" vertical="center" wrapText="1"/>
    </xf>
    <xf numFmtId="164" fontId="13" fillId="6" borderId="3" xfId="0" applyNumberFormat="1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1" fontId="7" fillId="6" borderId="48" xfId="0" applyNumberFormat="1" applyFont="1" applyFill="1" applyBorder="1" applyAlignment="1">
      <alignment horizontal="center" vertical="center" wrapText="1"/>
    </xf>
    <xf numFmtId="1" fontId="13" fillId="6" borderId="38" xfId="0" applyNumberFormat="1" applyFont="1" applyFill="1" applyBorder="1" applyAlignment="1">
      <alignment horizontal="center" vertical="center" wrapText="1"/>
    </xf>
    <xf numFmtId="0" fontId="76" fillId="6" borderId="0" xfId="0" applyFont="1" applyFill="1"/>
    <xf numFmtId="22" fontId="9" fillId="6" borderId="0" xfId="0" applyNumberFormat="1" applyFont="1" applyFill="1"/>
    <xf numFmtId="0" fontId="77" fillId="6" borderId="0" xfId="0" applyFont="1" applyFill="1"/>
    <xf numFmtId="0" fontId="77" fillId="6" borderId="23" xfId="0" applyFont="1" applyFill="1" applyBorder="1"/>
    <xf numFmtId="0" fontId="77" fillId="6" borderId="9" xfId="0" applyFont="1" applyFill="1" applyBorder="1"/>
    <xf numFmtId="0" fontId="77" fillId="6" borderId="23" xfId="0" applyFont="1" applyFill="1" applyBorder="1" applyAlignment="1">
      <alignment horizontal="left"/>
    </xf>
    <xf numFmtId="0" fontId="80" fillId="6" borderId="22" xfId="0" applyFont="1" applyFill="1" applyBorder="1"/>
    <xf numFmtId="0" fontId="80" fillId="6" borderId="23" xfId="0" applyFont="1" applyFill="1" applyBorder="1" applyAlignment="1">
      <alignment horizontal="left"/>
    </xf>
    <xf numFmtId="0" fontId="80" fillId="6" borderId="23" xfId="0" applyFont="1" applyFill="1" applyBorder="1"/>
    <xf numFmtId="0" fontId="81" fillId="6" borderId="60" xfId="0" applyFont="1" applyFill="1" applyBorder="1"/>
    <xf numFmtId="0" fontId="81" fillId="6" borderId="42" xfId="0" applyFont="1" applyFill="1" applyBorder="1"/>
    <xf numFmtId="1" fontId="13" fillId="6" borderId="45" xfId="0" applyNumberFormat="1" applyFont="1" applyFill="1" applyBorder="1" applyAlignment="1">
      <alignment horizontal="center" vertical="center" wrapText="1"/>
    </xf>
    <xf numFmtId="0" fontId="12" fillId="6" borderId="0" xfId="0" applyFont="1" applyFill="1"/>
    <xf numFmtId="0" fontId="7" fillId="6" borderId="23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82" fillId="6" borderId="47" xfId="0" applyFont="1" applyFill="1" applyBorder="1" applyAlignment="1">
      <alignment horizontal="center" vertical="center" wrapText="1"/>
    </xf>
    <xf numFmtId="0" fontId="82" fillId="6" borderId="23" xfId="0" applyFont="1" applyFill="1" applyBorder="1" applyAlignment="1">
      <alignment horizontal="center" vertical="center" wrapText="1"/>
    </xf>
    <xf numFmtId="0" fontId="82" fillId="6" borderId="22" xfId="0" applyFont="1" applyFill="1" applyBorder="1" applyAlignment="1">
      <alignment horizontal="center" vertical="center" wrapText="1"/>
    </xf>
    <xf numFmtId="0" fontId="82" fillId="6" borderId="68" xfId="0" applyFont="1" applyFill="1" applyBorder="1" applyAlignment="1">
      <alignment horizontal="center" vertical="center" wrapText="1"/>
    </xf>
    <xf numFmtId="1" fontId="0" fillId="6" borderId="37" xfId="0" applyNumberFormat="1" applyFont="1" applyFill="1" applyBorder="1" applyAlignment="1">
      <alignment horizontal="center" vertical="center" wrapText="1"/>
    </xf>
    <xf numFmtId="165" fontId="0" fillId="6" borderId="37" xfId="0" applyNumberFormat="1" applyFont="1" applyFill="1" applyBorder="1" applyAlignment="1">
      <alignment horizontal="center" vertical="center" wrapText="1"/>
    </xf>
    <xf numFmtId="1" fontId="0" fillId="6" borderId="45" xfId="0" applyNumberFormat="1" applyFont="1" applyFill="1" applyBorder="1" applyAlignment="1">
      <alignment horizontal="center" vertical="center" wrapText="1"/>
    </xf>
    <xf numFmtId="0" fontId="77" fillId="6" borderId="42" xfId="0" applyFont="1" applyFill="1" applyBorder="1"/>
    <xf numFmtId="165" fontId="0" fillId="6" borderId="38" xfId="0" applyNumberFormat="1" applyFont="1" applyFill="1" applyBorder="1" applyAlignment="1">
      <alignment horizontal="center" vertical="center" wrapText="1"/>
    </xf>
    <xf numFmtId="0" fontId="11" fillId="6" borderId="78" xfId="0" applyFont="1" applyFill="1" applyBorder="1" applyAlignment="1">
      <alignment horizontal="center" vertical="center" wrapText="1"/>
    </xf>
    <xf numFmtId="0" fontId="11" fillId="6" borderId="79" xfId="0" applyFont="1" applyFill="1" applyBorder="1" applyAlignment="1">
      <alignment horizontal="center" vertical="center" wrapText="1"/>
    </xf>
    <xf numFmtId="0" fontId="11" fillId="6" borderId="80" xfId="0" applyFont="1" applyFill="1" applyBorder="1" applyAlignment="1">
      <alignment horizontal="center" vertical="center" wrapText="1"/>
    </xf>
    <xf numFmtId="0" fontId="11" fillId="6" borderId="81" xfId="0" applyFont="1" applyFill="1" applyBorder="1" applyAlignment="1">
      <alignment horizontal="center" vertical="center" wrapText="1"/>
    </xf>
    <xf numFmtId="0" fontId="9" fillId="6" borderId="47" xfId="0" applyFont="1" applyFill="1" applyBorder="1" applyAlignment="1">
      <alignment horizontal="left"/>
    </xf>
    <xf numFmtId="0" fontId="9" fillId="6" borderId="23" xfId="0" applyFont="1" applyFill="1" applyBorder="1"/>
    <xf numFmtId="0" fontId="8" fillId="6" borderId="5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0" fillId="6" borderId="28" xfId="0" applyFont="1" applyFill="1" applyBorder="1"/>
    <xf numFmtId="1" fontId="0" fillId="6" borderId="0" xfId="0" applyNumberFormat="1" applyFill="1" applyBorder="1"/>
    <xf numFmtId="0" fontId="11" fillId="6" borderId="7" xfId="0" applyFont="1" applyFill="1" applyBorder="1" applyAlignment="1">
      <alignment horizontal="center" vertical="center" wrapText="1"/>
    </xf>
    <xf numFmtId="164" fontId="7" fillId="6" borderId="24" xfId="0" applyNumberFormat="1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 wrapText="1"/>
    </xf>
    <xf numFmtId="164" fontId="16" fillId="6" borderId="3" xfId="0" applyNumberFormat="1" applyFont="1" applyFill="1" applyBorder="1" applyAlignment="1">
      <alignment horizontal="center" vertical="center" wrapText="1"/>
    </xf>
    <xf numFmtId="164" fontId="16" fillId="6" borderId="5" xfId="0" applyNumberFormat="1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164" fontId="16" fillId="6" borderId="13" xfId="0" applyNumberFormat="1" applyFont="1" applyFill="1" applyBorder="1" applyAlignment="1">
      <alignment horizontal="center" vertical="center" wrapText="1"/>
    </xf>
    <xf numFmtId="1" fontId="0" fillId="6" borderId="49" xfId="0" applyNumberFormat="1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center" vertical="center" wrapText="1"/>
    </xf>
    <xf numFmtId="0" fontId="11" fillId="6" borderId="74" xfId="0" applyFont="1" applyFill="1" applyBorder="1" applyAlignment="1">
      <alignment horizontal="center" vertical="center" wrapText="1"/>
    </xf>
    <xf numFmtId="1" fontId="36" fillId="6" borderId="26" xfId="0" applyNumberFormat="1" applyFont="1" applyFill="1" applyBorder="1" applyAlignment="1">
      <alignment horizontal="center" vertical="center" wrapText="1"/>
    </xf>
    <xf numFmtId="1" fontId="36" fillId="6" borderId="9" xfId="0" applyNumberFormat="1" applyFont="1" applyFill="1" applyBorder="1" applyAlignment="1">
      <alignment horizontal="center" vertical="center" wrapText="1"/>
    </xf>
    <xf numFmtId="1" fontId="36" fillId="6" borderId="48" xfId="0" applyNumberFormat="1" applyFont="1" applyFill="1" applyBorder="1" applyAlignment="1">
      <alignment horizontal="center" vertical="center" wrapText="1"/>
    </xf>
    <xf numFmtId="0" fontId="83" fillId="6" borderId="47" xfId="0" applyFont="1" applyFill="1" applyBorder="1"/>
    <xf numFmtId="0" fontId="83" fillId="6" borderId="23" xfId="0" applyFont="1" applyFill="1" applyBorder="1" applyAlignment="1">
      <alignment horizontal="left"/>
    </xf>
    <xf numFmtId="0" fontId="83" fillId="6" borderId="23" xfId="0" applyFont="1" applyFill="1" applyBorder="1"/>
    <xf numFmtId="0" fontId="79" fillId="6" borderId="23" xfId="0" applyFont="1" applyFill="1" applyBorder="1"/>
    <xf numFmtId="0" fontId="79" fillId="6" borderId="60" xfId="0" applyFont="1" applyFill="1" applyBorder="1"/>
    <xf numFmtId="0" fontId="79" fillId="6" borderId="42" xfId="0" applyFont="1" applyFill="1" applyBorder="1"/>
    <xf numFmtId="0" fontId="64" fillId="6" borderId="23" xfId="0" applyFont="1" applyFill="1" applyBorder="1"/>
    <xf numFmtId="0" fontId="63" fillId="0" borderId="56" xfId="0" applyFont="1" applyBorder="1" applyAlignment="1">
      <alignment wrapText="1"/>
    </xf>
    <xf numFmtId="0" fontId="63" fillId="0" borderId="73" xfId="0" applyFont="1" applyBorder="1"/>
    <xf numFmtId="0" fontId="54" fillId="0" borderId="73" xfId="0" applyFont="1" applyBorder="1" applyAlignment="1">
      <alignment wrapText="1"/>
    </xf>
    <xf numFmtId="0" fontId="54" fillId="0" borderId="73" xfId="0" applyFont="1" applyBorder="1"/>
    <xf numFmtId="0" fontId="54" fillId="0" borderId="73" xfId="0" applyFont="1" applyBorder="1" applyAlignment="1">
      <alignment horizontal="left"/>
    </xf>
    <xf numFmtId="49" fontId="54" fillId="0" borderId="26" xfId="0" applyNumberFormat="1" applyFont="1" applyBorder="1" applyAlignment="1">
      <alignment horizontal="center"/>
    </xf>
    <xf numFmtId="49" fontId="54" fillId="0" borderId="9" xfId="0" applyNumberFormat="1" applyFont="1" applyBorder="1" applyAlignment="1">
      <alignment horizontal="center"/>
    </xf>
    <xf numFmtId="49" fontId="54" fillId="0" borderId="9" xfId="0" applyNumberFormat="1" applyFont="1" applyFill="1" applyBorder="1" applyAlignment="1">
      <alignment horizontal="center"/>
    </xf>
    <xf numFmtId="49" fontId="54" fillId="0" borderId="48" xfId="0" applyNumberFormat="1" applyFont="1" applyFill="1" applyBorder="1" applyAlignment="1">
      <alignment horizontal="center"/>
    </xf>
    <xf numFmtId="0" fontId="37" fillId="0" borderId="31" xfId="0" applyFont="1" applyBorder="1" applyAlignment="1">
      <alignment horizontal="center"/>
    </xf>
    <xf numFmtId="0" fontId="39" fillId="0" borderId="23" xfId="0" applyFont="1" applyBorder="1" applyAlignment="1">
      <alignment horizontal="left"/>
    </xf>
    <xf numFmtId="0" fontId="70" fillId="0" borderId="42" xfId="0" applyFont="1" applyBorder="1" applyAlignment="1">
      <alignment horizontal="left"/>
    </xf>
    <xf numFmtId="0" fontId="0" fillId="0" borderId="3" xfId="0" applyBorder="1"/>
    <xf numFmtId="0" fontId="37" fillId="6" borderId="5" xfId="0" applyFont="1" applyFill="1" applyBorder="1" applyAlignment="1">
      <alignment horizontal="center"/>
    </xf>
    <xf numFmtId="0" fontId="0" fillId="6" borderId="1" xfId="0" applyFill="1" applyBorder="1"/>
    <xf numFmtId="0" fontId="0" fillId="6" borderId="4" xfId="0" applyFill="1" applyBorder="1"/>
    <xf numFmtId="0" fontId="37" fillId="0" borderId="7" xfId="0" applyFont="1" applyBorder="1" applyAlignment="1">
      <alignment horizontal="center"/>
    </xf>
    <xf numFmtId="0" fontId="0" fillId="6" borderId="54" xfId="0" applyFont="1" applyFill="1" applyBorder="1"/>
    <xf numFmtId="0" fontId="37" fillId="6" borderId="55" xfId="0" applyFont="1" applyFill="1" applyBorder="1"/>
    <xf numFmtId="0" fontId="0" fillId="0" borderId="54" xfId="0" applyBorder="1" applyAlignment="1">
      <alignment horizontal="center"/>
    </xf>
    <xf numFmtId="0" fontId="37" fillId="0" borderId="55" xfId="0" applyFont="1" applyBorder="1" applyAlignment="1">
      <alignment horizontal="center"/>
    </xf>
    <xf numFmtId="0" fontId="36" fillId="6" borderId="22" xfId="0" applyFont="1" applyFill="1" applyBorder="1" applyAlignment="1">
      <alignment horizontal="center" vertical="center" wrapText="1"/>
    </xf>
    <xf numFmtId="0" fontId="36" fillId="6" borderId="23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2" fontId="7" fillId="6" borderId="0" xfId="0" applyNumberFormat="1" applyFont="1" applyFill="1" applyAlignment="1">
      <alignment horizontal="center" vertical="center"/>
    </xf>
    <xf numFmtId="49" fontId="15" fillId="13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49" fontId="15" fillId="12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54" xfId="0" applyNumberFormat="1" applyFont="1" applyFill="1" applyBorder="1" applyAlignment="1">
      <alignment horizontal="center" vertical="center"/>
    </xf>
    <xf numFmtId="0" fontId="15" fillId="11" borderId="10" xfId="0" applyFont="1" applyFill="1" applyBorder="1" applyAlignment="1">
      <alignment horizontal="center"/>
    </xf>
    <xf numFmtId="0" fontId="15" fillId="11" borderId="11" xfId="0" applyFont="1" applyFill="1" applyBorder="1" applyAlignment="1">
      <alignment horizontal="center"/>
    </xf>
    <xf numFmtId="0" fontId="15" fillId="11" borderId="11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/>
    </xf>
    <xf numFmtId="2" fontId="16" fillId="12" borderId="46" xfId="0" applyNumberFormat="1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49" fontId="43" fillId="12" borderId="25" xfId="0" applyNumberFormat="1" applyFont="1" applyFill="1" applyBorder="1" applyAlignment="1">
      <alignment horizontal="center" vertical="center"/>
    </xf>
    <xf numFmtId="0" fontId="43" fillId="12" borderId="26" xfId="0" applyNumberFormat="1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left"/>
    </xf>
    <xf numFmtId="49" fontId="23" fillId="13" borderId="0" xfId="0" applyNumberFormat="1" applyFont="1" applyFill="1" applyBorder="1" applyAlignment="1">
      <alignment horizontal="center" vertical="center"/>
    </xf>
    <xf numFmtId="49" fontId="23" fillId="6" borderId="0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Border="1" applyAlignment="1">
      <alignment horizontal="center"/>
    </xf>
    <xf numFmtId="0" fontId="23" fillId="6" borderId="0" xfId="0" applyNumberFormat="1" applyFont="1" applyFill="1" applyBorder="1" applyAlignment="1">
      <alignment horizontal="center" vertical="center"/>
    </xf>
    <xf numFmtId="0" fontId="14" fillId="6" borderId="0" xfId="0" applyFont="1" applyFill="1"/>
    <xf numFmtId="0" fontId="41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40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6" borderId="0" xfId="0" applyFill="1" applyAlignment="1">
      <alignment horizontal="center" vertical="center" wrapText="1"/>
    </xf>
    <xf numFmtId="0" fontId="20" fillId="6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44" fillId="0" borderId="1" xfId="0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44" fillId="0" borderId="1" xfId="0" applyFont="1" applyFill="1" applyBorder="1"/>
    <xf numFmtId="0" fontId="0" fillId="0" borderId="12" xfId="0" applyBorder="1" applyAlignment="1">
      <alignment horizontal="center"/>
    </xf>
    <xf numFmtId="0" fontId="44" fillId="0" borderId="12" xfId="0" applyFont="1" applyBorder="1"/>
    <xf numFmtId="164" fontId="0" fillId="0" borderId="12" xfId="0" applyNumberFormat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5" fontId="0" fillId="6" borderId="12" xfId="0" applyNumberFormat="1" applyFont="1" applyFill="1" applyBorder="1" applyAlignment="1">
      <alignment horizontal="center"/>
    </xf>
    <xf numFmtId="0" fontId="7" fillId="14" borderId="10" xfId="0" applyFont="1" applyFill="1" applyBorder="1" applyAlignment="1">
      <alignment vertical="center" wrapText="1"/>
    </xf>
    <xf numFmtId="0" fontId="7" fillId="14" borderId="11" xfId="0" applyFont="1" applyFill="1" applyBorder="1" applyAlignment="1">
      <alignment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7" fillId="14" borderId="15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4" fillId="6" borderId="25" xfId="0" applyFont="1" applyFill="1" applyBorder="1"/>
    <xf numFmtId="164" fontId="0" fillId="6" borderId="25" xfId="0" applyNumberFormat="1" applyFill="1" applyBorder="1" applyAlignment="1">
      <alignment horizontal="center"/>
    </xf>
    <xf numFmtId="164" fontId="0" fillId="6" borderId="31" xfId="0" applyNumberFormat="1" applyFill="1" applyBorder="1" applyAlignment="1">
      <alignment horizontal="center"/>
    </xf>
    <xf numFmtId="0" fontId="44" fillId="6" borderId="1" xfId="0" applyFont="1" applyFill="1" applyBorder="1"/>
    <xf numFmtId="164" fontId="0" fillId="6" borderId="1" xfId="0" applyNumberFormat="1" applyFill="1" applyBorder="1" applyAlignment="1">
      <alignment horizontal="center"/>
    </xf>
    <xf numFmtId="0" fontId="44" fillId="6" borderId="6" xfId="0" applyFont="1" applyFill="1" applyBorder="1"/>
    <xf numFmtId="164" fontId="0" fillId="6" borderId="6" xfId="0" applyNumberFormat="1" applyFill="1" applyBorder="1" applyAlignment="1">
      <alignment horizontal="center"/>
    </xf>
    <xf numFmtId="0" fontId="33" fillId="6" borderId="1" xfId="0" applyFont="1" applyFill="1" applyBorder="1"/>
    <xf numFmtId="164" fontId="0" fillId="6" borderId="1" xfId="0" applyNumberFormat="1" applyFont="1" applyFill="1" applyBorder="1" applyAlignment="1">
      <alignment horizontal="center"/>
    </xf>
    <xf numFmtId="164" fontId="34" fillId="6" borderId="1" xfId="0" applyNumberFormat="1" applyFont="1" applyFill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0" fillId="6" borderId="5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4" fillId="0" borderId="0" xfId="0" applyFont="1" applyFill="1" applyBorder="1"/>
    <xf numFmtId="49" fontId="15" fillId="13" borderId="0" xfId="0" applyNumberFormat="1" applyFont="1" applyFill="1" applyBorder="1" applyAlignment="1">
      <alignment horizontal="center" vertical="center"/>
    </xf>
    <xf numFmtId="49" fontId="15" fillId="6" borderId="0" xfId="0" applyNumberFormat="1" applyFont="1" applyFill="1" applyBorder="1" applyAlignment="1">
      <alignment horizontal="center" vertical="center"/>
    </xf>
    <xf numFmtId="1" fontId="16" fillId="6" borderId="0" xfId="0" applyNumberFormat="1" applyFont="1" applyFill="1" applyBorder="1" applyAlignment="1">
      <alignment horizontal="center"/>
    </xf>
    <xf numFmtId="0" fontId="15" fillId="6" borderId="0" xfId="0" applyNumberFormat="1" applyFont="1" applyFill="1" applyBorder="1" applyAlignment="1">
      <alignment horizontal="center" vertical="center"/>
    </xf>
    <xf numFmtId="49" fontId="15" fillId="13" borderId="6" xfId="0" applyNumberFormat="1" applyFont="1" applyFill="1" applyBorder="1" applyAlignment="1">
      <alignment horizontal="center" vertical="center"/>
    </xf>
    <xf numFmtId="49" fontId="15" fillId="6" borderId="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8" xfId="0" applyBorder="1" applyAlignment="1">
      <alignment horizontal="center"/>
    </xf>
    <xf numFmtId="49" fontId="15" fillId="13" borderId="25" xfId="0" applyNumberFormat="1" applyFont="1" applyFill="1" applyBorder="1" applyAlignment="1">
      <alignment horizontal="center" vertical="center"/>
    </xf>
    <xf numFmtId="49" fontId="15" fillId="6" borderId="25" xfId="0" applyNumberFormat="1" applyFont="1" applyFill="1" applyBorder="1" applyAlignment="1">
      <alignment horizontal="center" vertical="center"/>
    </xf>
    <xf numFmtId="0" fontId="15" fillId="6" borderId="53" xfId="0" applyNumberFormat="1" applyFont="1" applyFill="1" applyBorder="1" applyAlignment="1">
      <alignment horizontal="center" vertical="center"/>
    </xf>
    <xf numFmtId="0" fontId="15" fillId="6" borderId="55" xfId="0" applyNumberFormat="1" applyFont="1" applyFill="1" applyBorder="1" applyAlignment="1">
      <alignment horizontal="center" vertical="center"/>
    </xf>
    <xf numFmtId="0" fontId="44" fillId="0" borderId="24" xfId="0" applyFont="1" applyBorder="1"/>
    <xf numFmtId="0" fontId="44" fillId="0" borderId="3" xfId="0" applyFont="1" applyBorder="1"/>
    <xf numFmtId="0" fontId="15" fillId="11" borderId="33" xfId="0" applyFont="1" applyFill="1" applyBorder="1" applyAlignment="1">
      <alignment horizontal="center"/>
    </xf>
    <xf numFmtId="0" fontId="15" fillId="11" borderId="29" xfId="0" applyFont="1" applyFill="1" applyBorder="1" applyAlignment="1">
      <alignment horizontal="center"/>
    </xf>
    <xf numFmtId="0" fontId="15" fillId="11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/>
    </xf>
    <xf numFmtId="2" fontId="16" fillId="12" borderId="57" xfId="0" applyNumberFormat="1" applyFont="1" applyFill="1" applyBorder="1" applyAlignment="1">
      <alignment horizontal="center" vertical="center"/>
    </xf>
    <xf numFmtId="1" fontId="15" fillId="6" borderId="31" xfId="0" applyNumberFormat="1" applyFont="1" applyFill="1" applyBorder="1" applyAlignment="1">
      <alignment horizontal="center"/>
    </xf>
    <xf numFmtId="0" fontId="3" fillId="0" borderId="3" xfId="0" applyFont="1" applyBorder="1"/>
    <xf numFmtId="1" fontId="15" fillId="6" borderId="4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3" fillId="0" borderId="5" xfId="0" applyFont="1" applyFill="1" applyBorder="1"/>
    <xf numFmtId="1" fontId="15" fillId="6" borderId="7" xfId="0" applyNumberFormat="1" applyFont="1" applyFill="1" applyBorder="1" applyAlignment="1">
      <alignment horizontal="center"/>
    </xf>
    <xf numFmtId="49" fontId="85" fillId="12" borderId="25" xfId="0" applyNumberFormat="1" applyFont="1" applyFill="1" applyBorder="1" applyAlignment="1">
      <alignment horizontal="center" vertical="center"/>
    </xf>
    <xf numFmtId="1" fontId="85" fillId="6" borderId="31" xfId="0" applyNumberFormat="1" applyFont="1" applyFill="1" applyBorder="1" applyAlignment="1">
      <alignment horizontal="center"/>
    </xf>
    <xf numFmtId="0" fontId="85" fillId="12" borderId="53" xfId="0" applyNumberFormat="1" applyFont="1" applyFill="1" applyBorder="1" applyAlignment="1">
      <alignment horizontal="center" vertical="center"/>
    </xf>
    <xf numFmtId="49" fontId="85" fillId="12" borderId="1" xfId="0" applyNumberFormat="1" applyFont="1" applyFill="1" applyBorder="1" applyAlignment="1">
      <alignment horizontal="center" vertical="center"/>
    </xf>
    <xf numFmtId="1" fontId="85" fillId="6" borderId="4" xfId="0" applyNumberFormat="1" applyFont="1" applyFill="1" applyBorder="1" applyAlignment="1">
      <alignment horizontal="center"/>
    </xf>
    <xf numFmtId="0" fontId="85" fillId="6" borderId="54" xfId="0" applyNumberFormat="1" applyFont="1" applyFill="1" applyBorder="1" applyAlignment="1">
      <alignment horizontal="center" vertical="center"/>
    </xf>
    <xf numFmtId="0" fontId="85" fillId="6" borderId="1" xfId="0" applyFont="1" applyFill="1" applyBorder="1" applyAlignment="1">
      <alignment horizontal="center" vertical="center"/>
    </xf>
    <xf numFmtId="0" fontId="85" fillId="12" borderId="1" xfId="0" applyFont="1" applyFill="1" applyBorder="1" applyAlignment="1">
      <alignment horizontal="center" vertical="center"/>
    </xf>
    <xf numFmtId="49" fontId="85" fillId="13" borderId="6" xfId="0" applyNumberFormat="1" applyFont="1" applyFill="1" applyBorder="1" applyAlignment="1">
      <alignment horizontal="center" vertical="center"/>
    </xf>
    <xf numFmtId="49" fontId="85" fillId="6" borderId="6" xfId="0" applyNumberFormat="1" applyFont="1" applyFill="1" applyBorder="1" applyAlignment="1">
      <alignment horizontal="center" vertical="center"/>
    </xf>
    <xf numFmtId="1" fontId="85" fillId="6" borderId="7" xfId="0" applyNumberFormat="1" applyFont="1" applyFill="1" applyBorder="1" applyAlignment="1">
      <alignment horizontal="center"/>
    </xf>
    <xf numFmtId="49" fontId="85" fillId="13" borderId="1" xfId="0" applyNumberFormat="1" applyFont="1" applyFill="1" applyBorder="1" applyAlignment="1">
      <alignment horizontal="center" vertical="center"/>
    </xf>
    <xf numFmtId="49" fontId="85" fillId="6" borderId="1" xfId="0" applyNumberFormat="1" applyFont="1" applyFill="1" applyBorder="1" applyAlignment="1">
      <alignment horizontal="center" vertical="center"/>
    </xf>
    <xf numFmtId="0" fontId="84" fillId="13" borderId="47" xfId="0" applyFont="1" applyFill="1" applyBorder="1" applyAlignment="1">
      <alignment horizontal="center"/>
    </xf>
    <xf numFmtId="0" fontId="84" fillId="13" borderId="23" xfId="0" applyFont="1" applyFill="1" applyBorder="1" applyAlignment="1">
      <alignment horizontal="center"/>
    </xf>
    <xf numFmtId="0" fontId="84" fillId="12" borderId="23" xfId="0" applyFont="1" applyFill="1" applyBorder="1" applyAlignment="1">
      <alignment horizontal="center"/>
    </xf>
    <xf numFmtId="0" fontId="84" fillId="12" borderId="42" xfId="0" applyFont="1" applyFill="1" applyBorder="1" applyAlignment="1">
      <alignment horizontal="center"/>
    </xf>
    <xf numFmtId="0" fontId="84" fillId="6" borderId="24" xfId="0" applyFont="1" applyFill="1" applyBorder="1" applyAlignment="1">
      <alignment horizontal="left"/>
    </xf>
    <xf numFmtId="0" fontId="84" fillId="6" borderId="3" xfId="0" applyFont="1" applyFill="1" applyBorder="1" applyAlignment="1">
      <alignment horizontal="left"/>
    </xf>
    <xf numFmtId="0" fontId="85" fillId="6" borderId="3" xfId="0" applyFont="1" applyFill="1" applyBorder="1" applyAlignment="1">
      <alignment horizontal="left"/>
    </xf>
    <xf numFmtId="0" fontId="32" fillId="6" borderId="3" xfId="0" applyFont="1" applyFill="1" applyBorder="1"/>
    <xf numFmtId="0" fontId="85" fillId="6" borderId="5" xfId="0" applyFont="1" applyFill="1" applyBorder="1" applyAlignment="1">
      <alignment horizontal="left"/>
    </xf>
    <xf numFmtId="0" fontId="54" fillId="0" borderId="82" xfId="0" applyFont="1" applyBorder="1"/>
    <xf numFmtId="0" fontId="37" fillId="0" borderId="3" xfId="0" applyFont="1" applyBorder="1"/>
    <xf numFmtId="0" fontId="44" fillId="6" borderId="24" xfId="0" applyFont="1" applyFill="1" applyBorder="1"/>
    <xf numFmtId="1" fontId="42" fillId="6" borderId="31" xfId="0" applyNumberFormat="1" applyFont="1" applyFill="1" applyBorder="1" applyAlignment="1">
      <alignment horizontal="center"/>
    </xf>
    <xf numFmtId="0" fontId="44" fillId="6" borderId="5" xfId="0" applyFont="1" applyFill="1" applyBorder="1"/>
    <xf numFmtId="49" fontId="43" fillId="13" borderId="6" xfId="0" applyNumberFormat="1" applyFont="1" applyFill="1" applyBorder="1" applyAlignment="1">
      <alignment horizontal="center" vertical="center"/>
    </xf>
    <xf numFmtId="49" fontId="43" fillId="6" borderId="6" xfId="0" applyNumberFormat="1" applyFont="1" applyFill="1" applyBorder="1" applyAlignment="1">
      <alignment horizontal="center" vertical="center"/>
    </xf>
    <xf numFmtId="1" fontId="42" fillId="6" borderId="7" xfId="0" applyNumberFormat="1" applyFont="1" applyFill="1" applyBorder="1" applyAlignment="1">
      <alignment horizontal="center"/>
    </xf>
    <xf numFmtId="0" fontId="43" fillId="6" borderId="48" xfId="0" applyNumberFormat="1" applyFont="1" applyFill="1" applyBorder="1" applyAlignment="1">
      <alignment horizontal="center" vertical="center"/>
    </xf>
    <xf numFmtId="0" fontId="42" fillId="13" borderId="26" xfId="0" applyFont="1" applyFill="1" applyBorder="1" applyAlignment="1">
      <alignment horizontal="center"/>
    </xf>
    <xf numFmtId="0" fontId="42" fillId="12" borderId="48" xfId="0" applyFont="1" applyFill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87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87" fillId="0" borderId="1" xfId="2" applyFont="1" applyBorder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0" fontId="87" fillId="0" borderId="1" xfId="2" applyFont="1" applyBorder="1" applyAlignment="1">
      <alignment vertical="center" wrapText="1"/>
    </xf>
    <xf numFmtId="0" fontId="87" fillId="15" borderId="1" xfId="2" applyFont="1" applyFill="1" applyBorder="1" applyAlignment="1">
      <alignment horizontal="center" vertical="center" wrapText="1"/>
    </xf>
    <xf numFmtId="0" fontId="86" fillId="15" borderId="1" xfId="2" applyFont="1" applyFill="1" applyBorder="1" applyAlignment="1">
      <alignment horizontal="left" vertical="center" wrapText="1"/>
    </xf>
    <xf numFmtId="0" fontId="2" fillId="15" borderId="1" xfId="2" applyNumberFormat="1" applyFill="1" applyBorder="1" applyAlignment="1">
      <alignment horizontal="center" vertical="center" wrapText="1"/>
    </xf>
    <xf numFmtId="0" fontId="2" fillId="5" borderId="1" xfId="2" applyFill="1" applyBorder="1" applyAlignment="1">
      <alignment horizontal="center" vertical="center" wrapText="1"/>
    </xf>
    <xf numFmtId="0" fontId="86" fillId="5" borderId="1" xfId="2" applyFont="1" applyFill="1" applyBorder="1" applyAlignment="1">
      <alignment horizontal="left" vertical="center" wrapText="1"/>
    </xf>
    <xf numFmtId="0" fontId="87" fillId="5" borderId="1" xfId="2" applyFont="1" applyFill="1" applyBorder="1" applyAlignment="1">
      <alignment horizontal="center" vertical="center" wrapText="1"/>
    </xf>
    <xf numFmtId="0" fontId="86" fillId="4" borderId="1" xfId="2" applyFont="1" applyFill="1" applyBorder="1" applyAlignment="1">
      <alignment horizontal="left" vertical="center" wrapText="1"/>
    </xf>
    <xf numFmtId="0" fontId="2" fillId="0" borderId="1" xfId="2" applyNumberFormat="1" applyBorder="1" applyAlignment="1">
      <alignment horizontal="center" vertical="center" wrapText="1"/>
    </xf>
    <xf numFmtId="0" fontId="2" fillId="15" borderId="1" xfId="2" applyFill="1" applyBorder="1" applyAlignment="1">
      <alignment horizontal="center" vertical="center" wrapText="1"/>
    </xf>
    <xf numFmtId="0" fontId="88" fillId="0" borderId="0" xfId="2" applyFont="1" applyAlignment="1">
      <alignment horizontal="right" vertical="center" wrapText="1"/>
    </xf>
    <xf numFmtId="167" fontId="2" fillId="0" borderId="0" xfId="2" applyNumberFormat="1" applyAlignment="1">
      <alignment horizontal="center" vertical="center" wrapText="1"/>
    </xf>
    <xf numFmtId="0" fontId="88" fillId="0" borderId="0" xfId="2" applyFont="1" applyAlignment="1">
      <alignment horizontal="left" vertical="center" wrapText="1"/>
    </xf>
    <xf numFmtId="0" fontId="86" fillId="4" borderId="0" xfId="2" applyFont="1" applyFill="1" applyBorder="1" applyAlignment="1">
      <alignment horizontal="left" vertical="center" wrapText="1"/>
    </xf>
    <xf numFmtId="0" fontId="87" fillId="0" borderId="0" xfId="2" applyFont="1" applyBorder="1" applyAlignment="1">
      <alignment vertical="center" wrapText="1"/>
    </xf>
    <xf numFmtId="0" fontId="2" fillId="0" borderId="0" xfId="2" applyBorder="1" applyAlignment="1">
      <alignment horizontal="center" vertical="center" wrapText="1"/>
    </xf>
    <xf numFmtId="0" fontId="2" fillId="0" borderId="0" xfId="2" applyNumberFormat="1" applyBorder="1" applyAlignment="1">
      <alignment horizontal="center" vertical="center" wrapText="1"/>
    </xf>
    <xf numFmtId="0" fontId="2" fillId="0" borderId="0" xfId="2" applyBorder="1" applyAlignment="1">
      <alignment vertical="center" wrapText="1"/>
    </xf>
    <xf numFmtId="0" fontId="2" fillId="4" borderId="0" xfId="2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7" fillId="0" borderId="0" xfId="2" applyFont="1" applyFill="1" applyBorder="1" applyAlignment="1">
      <alignment horizontal="center" vertical="center" wrapText="1"/>
    </xf>
    <xf numFmtId="0" fontId="90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2"/>
    <xf numFmtId="0" fontId="2" fillId="0" borderId="1" xfId="2" applyBorder="1"/>
    <xf numFmtId="0" fontId="86" fillId="4" borderId="1" xfId="2" applyFont="1" applyFill="1" applyBorder="1" applyAlignment="1">
      <alignment horizontal="left" wrapText="1"/>
    </xf>
    <xf numFmtId="0" fontId="2" fillId="0" borderId="1" xfId="2" applyBorder="1" applyAlignment="1">
      <alignment horizontal="center"/>
    </xf>
    <xf numFmtId="0" fontId="2" fillId="0" borderId="0" xfId="2" applyBorder="1"/>
    <xf numFmtId="0" fontId="2" fillId="15" borderId="1" xfId="2" applyFill="1" applyBorder="1" applyAlignment="1">
      <alignment horizontal="center"/>
    </xf>
    <xf numFmtId="0" fontId="86" fillId="15" borderId="1" xfId="2" applyFont="1" applyFill="1" applyBorder="1" applyAlignment="1">
      <alignment horizontal="left" wrapText="1"/>
    </xf>
    <xf numFmtId="0" fontId="2" fillId="15" borderId="1" xfId="2" applyFill="1" applyBorder="1"/>
    <xf numFmtId="0" fontId="91" fillId="15" borderId="3" xfId="2" applyNumberFormat="1" applyFont="1" applyFill="1" applyBorder="1" applyAlignment="1">
      <alignment horizontal="center"/>
    </xf>
    <xf numFmtId="0" fontId="91" fillId="0" borderId="3" xfId="2" applyNumberFormat="1" applyFont="1" applyBorder="1" applyAlignment="1">
      <alignment horizontal="center"/>
    </xf>
    <xf numFmtId="0" fontId="91" fillId="15" borderId="5" xfId="2" applyNumberFormat="1" applyFont="1" applyFill="1" applyBorder="1" applyAlignment="1">
      <alignment horizontal="center"/>
    </xf>
    <xf numFmtId="0" fontId="86" fillId="15" borderId="6" xfId="2" applyFont="1" applyFill="1" applyBorder="1" applyAlignment="1">
      <alignment horizontal="left" wrapText="1"/>
    </xf>
    <xf numFmtId="0" fontId="2" fillId="15" borderId="4" xfId="2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15" borderId="6" xfId="2" applyFill="1" applyBorder="1" applyAlignment="1">
      <alignment horizontal="center"/>
    </xf>
    <xf numFmtId="0" fontId="2" fillId="15" borderId="7" xfId="2" applyFill="1" applyBorder="1" applyAlignment="1">
      <alignment horizontal="center"/>
    </xf>
    <xf numFmtId="0" fontId="91" fillId="15" borderId="3" xfId="2" applyFont="1" applyFill="1" applyBorder="1" applyAlignment="1">
      <alignment horizontal="center"/>
    </xf>
    <xf numFmtId="0" fontId="91" fillId="0" borderId="3" xfId="2" applyFont="1" applyBorder="1" applyAlignment="1">
      <alignment horizontal="center"/>
    </xf>
    <xf numFmtId="0" fontId="91" fillId="0" borderId="5" xfId="2" applyFont="1" applyBorder="1" applyAlignment="1">
      <alignment horizontal="center"/>
    </xf>
    <xf numFmtId="0" fontId="86" fillId="4" borderId="6" xfId="2" applyFont="1" applyFill="1" applyBorder="1" applyAlignment="1">
      <alignment horizontal="left" wrapText="1"/>
    </xf>
    <xf numFmtId="0" fontId="2" fillId="0" borderId="6" xfId="2" applyBorder="1"/>
    <xf numFmtId="0" fontId="2" fillId="0" borderId="7" xfId="2" applyBorder="1" applyAlignment="1">
      <alignment horizontal="center"/>
    </xf>
    <xf numFmtId="0" fontId="91" fillId="15" borderId="13" xfId="2" applyNumberFormat="1" applyFont="1" applyFill="1" applyBorder="1" applyAlignment="1">
      <alignment horizontal="center"/>
    </xf>
    <xf numFmtId="0" fontId="86" fillId="15" borderId="12" xfId="2" applyFont="1" applyFill="1" applyBorder="1" applyAlignment="1">
      <alignment horizontal="left" wrapText="1"/>
    </xf>
    <xf numFmtId="0" fontId="2" fillId="15" borderId="12" xfId="2" applyFill="1" applyBorder="1" applyAlignment="1">
      <alignment horizontal="center"/>
    </xf>
    <xf numFmtId="0" fontId="2" fillId="15" borderId="34" xfId="2" applyFill="1" applyBorder="1" applyAlignment="1">
      <alignment horizontal="center"/>
    </xf>
    <xf numFmtId="0" fontId="91" fillId="0" borderId="10" xfId="2" applyFont="1" applyBorder="1" applyAlignment="1">
      <alignment horizontal="center"/>
    </xf>
    <xf numFmtId="0" fontId="91" fillId="0" borderId="11" xfId="2" applyFont="1" applyBorder="1" applyAlignment="1">
      <alignment horizontal="center"/>
    </xf>
    <xf numFmtId="0" fontId="2" fillId="0" borderId="15" xfId="2" applyBorder="1" applyAlignment="1">
      <alignment horizontal="center"/>
    </xf>
    <xf numFmtId="0" fontId="91" fillId="15" borderId="13" xfId="2" applyFont="1" applyFill="1" applyBorder="1" applyAlignment="1">
      <alignment horizontal="center"/>
    </xf>
    <xf numFmtId="0" fontId="2" fillId="15" borderId="12" xfId="2" applyFill="1" applyBorder="1"/>
    <xf numFmtId="0" fontId="56" fillId="9" borderId="57" xfId="0" applyFont="1" applyFill="1" applyBorder="1" applyAlignment="1">
      <alignment horizontal="center" vertical="center" wrapText="1"/>
    </xf>
    <xf numFmtId="0" fontId="56" fillId="9" borderId="29" xfId="0" applyFont="1" applyFill="1" applyBorder="1" applyAlignment="1">
      <alignment horizontal="center" vertical="center" wrapText="1"/>
    </xf>
    <xf numFmtId="0" fontId="56" fillId="9" borderId="28" xfId="0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/>
    </xf>
    <xf numFmtId="0" fontId="65" fillId="0" borderId="6" xfId="0" applyFont="1" applyFill="1" applyBorder="1" applyAlignment="1">
      <alignment horizontal="center"/>
    </xf>
    <xf numFmtId="0" fontId="70" fillId="0" borderId="42" xfId="0" applyFont="1" applyBorder="1" applyAlignment="1">
      <alignment horizontal="center"/>
    </xf>
    <xf numFmtId="0" fontId="62" fillId="0" borderId="47" xfId="0" applyFont="1" applyBorder="1" applyAlignment="1">
      <alignment horizontal="left"/>
    </xf>
    <xf numFmtId="0" fontId="62" fillId="0" borderId="23" xfId="0" applyFont="1" applyBorder="1" applyAlignment="1">
      <alignment horizontal="left" wrapText="1"/>
    </xf>
    <xf numFmtId="6" fontId="37" fillId="0" borderId="53" xfId="0" applyNumberFormat="1" applyFont="1" applyBorder="1" applyAlignment="1">
      <alignment horizontal="center"/>
    </xf>
    <xf numFmtId="166" fontId="0" fillId="0" borderId="0" xfId="0" applyNumberFormat="1"/>
    <xf numFmtId="0" fontId="37" fillId="6" borderId="26" xfId="0" applyFont="1" applyFill="1" applyBorder="1" applyAlignment="1">
      <alignment horizontal="center"/>
    </xf>
    <xf numFmtId="0" fontId="33" fillId="0" borderId="29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47" fontId="34" fillId="0" borderId="37" xfId="0" applyNumberFormat="1" applyFont="1" applyFill="1" applyBorder="1" applyAlignment="1">
      <alignment horizontal="center"/>
    </xf>
    <xf numFmtId="1" fontId="34" fillId="0" borderId="28" xfId="1" applyNumberFormat="1" applyFont="1" applyFill="1" applyBorder="1" applyAlignment="1">
      <alignment horizontal="center"/>
    </xf>
    <xf numFmtId="0" fontId="34" fillId="0" borderId="0" xfId="1" applyFont="1" applyFill="1" applyBorder="1" applyAlignment="1">
      <alignment horizontal="left"/>
    </xf>
    <xf numFmtId="0" fontId="34" fillId="0" borderId="0" xfId="1" applyFont="1" applyFill="1" applyBorder="1" applyAlignment="1">
      <alignment horizontal="center"/>
    </xf>
    <xf numFmtId="0" fontId="33" fillId="0" borderId="10" xfId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32" fillId="0" borderId="48" xfId="0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3" fillId="0" borderId="83" xfId="1" applyFont="1" applyBorder="1" applyAlignment="1">
      <alignment vertical="center" wrapText="1"/>
    </xf>
    <xf numFmtId="0" fontId="33" fillId="0" borderId="10" xfId="1" applyFont="1" applyFill="1" applyBorder="1" applyAlignment="1">
      <alignment horizontal="center" vertical="center" wrapText="1"/>
    </xf>
    <xf numFmtId="1" fontId="33" fillId="0" borderId="23" xfId="1" applyNumberFormat="1" applyFont="1" applyFill="1" applyBorder="1" applyAlignment="1">
      <alignment horizontal="center"/>
    </xf>
    <xf numFmtId="1" fontId="33" fillId="0" borderId="22" xfId="1" applyNumberFormat="1" applyFont="1" applyFill="1" applyBorder="1" applyAlignment="1">
      <alignment horizontal="center"/>
    </xf>
    <xf numFmtId="1" fontId="34" fillId="0" borderId="23" xfId="1" applyNumberFormat="1" applyFont="1" applyFill="1" applyBorder="1" applyAlignment="1">
      <alignment horizontal="center"/>
    </xf>
    <xf numFmtId="1" fontId="34" fillId="0" borderId="22" xfId="1" applyNumberFormat="1" applyFont="1" applyFill="1" applyBorder="1" applyAlignment="1">
      <alignment horizontal="center"/>
    </xf>
    <xf numFmtId="1" fontId="34" fillId="0" borderId="52" xfId="1" applyNumberFormat="1" applyFont="1" applyFill="1" applyBorder="1" applyAlignment="1">
      <alignment horizontal="center"/>
    </xf>
    <xf numFmtId="1" fontId="34" fillId="0" borderId="37" xfId="1" applyNumberFormat="1" applyFont="1" applyFill="1" applyBorder="1" applyAlignment="1">
      <alignment horizontal="center"/>
    </xf>
    <xf numFmtId="0" fontId="33" fillId="0" borderId="29" xfId="1" applyFont="1" applyFill="1" applyBorder="1" applyAlignment="1">
      <alignment horizontal="left" vertical="center" wrapText="1"/>
    </xf>
    <xf numFmtId="0" fontId="33" fillId="0" borderId="30" xfId="1" applyFont="1" applyFill="1" applyBorder="1" applyAlignment="1">
      <alignment horizontal="center" vertical="center" wrapText="1"/>
    </xf>
    <xf numFmtId="47" fontId="34" fillId="0" borderId="1" xfId="1" applyNumberFormat="1" applyFont="1" applyFill="1" applyBorder="1" applyAlignment="1">
      <alignment horizontal="center"/>
    </xf>
    <xf numFmtId="47" fontId="34" fillId="0" borderId="1" xfId="0" applyNumberFormat="1" applyFont="1" applyFill="1" applyBorder="1" applyAlignment="1">
      <alignment horizontal="center"/>
    </xf>
    <xf numFmtId="0" fontId="33" fillId="0" borderId="24" xfId="1" applyFont="1" applyFill="1" applyBorder="1"/>
    <xf numFmtId="47" fontId="34" fillId="0" borderId="25" xfId="1" applyNumberFormat="1" applyFont="1" applyFill="1" applyBorder="1" applyAlignment="1">
      <alignment horizontal="center"/>
    </xf>
    <xf numFmtId="47" fontId="34" fillId="0" borderId="25" xfId="0" applyNumberFormat="1" applyFont="1" applyFill="1" applyBorder="1" applyAlignment="1">
      <alignment horizontal="center"/>
    </xf>
    <xf numFmtId="0" fontId="33" fillId="0" borderId="3" xfId="1" applyFont="1" applyFill="1" applyBorder="1"/>
    <xf numFmtId="0" fontId="34" fillId="0" borderId="3" xfId="1" applyFont="1" applyFill="1" applyBorder="1"/>
    <xf numFmtId="0" fontId="34" fillId="0" borderId="3" xfId="1" applyFont="1" applyFill="1" applyBorder="1" applyAlignment="1">
      <alignment horizontal="left"/>
    </xf>
    <xf numFmtId="0" fontId="34" fillId="0" borderId="5" xfId="1" applyFont="1" applyFill="1" applyBorder="1"/>
    <xf numFmtId="47" fontId="34" fillId="0" borderId="6" xfId="1" applyNumberFormat="1" applyFont="1" applyFill="1" applyBorder="1" applyAlignment="1">
      <alignment horizontal="center"/>
    </xf>
    <xf numFmtId="47" fontId="34" fillId="0" borderId="6" xfId="0" applyNumberFormat="1" applyFont="1" applyFill="1" applyBorder="1" applyAlignment="1">
      <alignment horizontal="center"/>
    </xf>
    <xf numFmtId="47" fontId="34" fillId="0" borderId="45" xfId="0" applyNumberFormat="1" applyFont="1" applyFill="1" applyBorder="1" applyAlignment="1">
      <alignment horizontal="center"/>
    </xf>
    <xf numFmtId="47" fontId="34" fillId="0" borderId="38" xfId="0" applyNumberFormat="1" applyFont="1" applyFill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8" xfId="1" applyFont="1" applyBorder="1" applyAlignment="1">
      <alignment horizontal="center"/>
    </xf>
    <xf numFmtId="0" fontId="1" fillId="0" borderId="3" xfId="0" applyFont="1" applyFill="1" applyBorder="1"/>
    <xf numFmtId="0" fontId="34" fillId="0" borderId="64" xfId="1" applyFont="1" applyFill="1" applyBorder="1" applyAlignment="1">
      <alignment horizontal="left"/>
    </xf>
    <xf numFmtId="47" fontId="34" fillId="0" borderId="27" xfId="1" applyNumberFormat="1" applyFont="1" applyFill="1" applyBorder="1" applyAlignment="1">
      <alignment horizontal="center"/>
    </xf>
    <xf numFmtId="0" fontId="13" fillId="0" borderId="44" xfId="1" applyFont="1" applyBorder="1" applyAlignment="1">
      <alignment horizontal="center"/>
    </xf>
    <xf numFmtId="0" fontId="65" fillId="16" borderId="4" xfId="0" applyFont="1" applyFill="1" applyBorder="1" applyAlignment="1">
      <alignment horizontal="center"/>
    </xf>
    <xf numFmtId="0" fontId="65" fillId="16" borderId="1" xfId="0" applyFont="1" applyFill="1" applyBorder="1" applyAlignment="1">
      <alignment horizontal="center"/>
    </xf>
    <xf numFmtId="0" fontId="94" fillId="0" borderId="22" xfId="0" applyFont="1" applyFill="1" applyBorder="1"/>
    <xf numFmtId="0" fontId="94" fillId="0" borderId="23" xfId="0" applyFont="1" applyFill="1" applyBorder="1" applyAlignment="1">
      <alignment horizontal="left"/>
    </xf>
    <xf numFmtId="0" fontId="94" fillId="0" borderId="23" xfId="0" applyFont="1" applyFill="1" applyBorder="1"/>
    <xf numFmtId="47" fontId="32" fillId="0" borderId="1" xfId="0" applyNumberFormat="1" applyFont="1" applyFill="1" applyBorder="1" applyAlignment="1">
      <alignment horizontal="center"/>
    </xf>
    <xf numFmtId="0" fontId="33" fillId="0" borderId="29" xfId="1" applyFont="1" applyBorder="1" applyAlignment="1">
      <alignment horizontal="left" vertical="center"/>
    </xf>
    <xf numFmtId="0" fontId="33" fillId="0" borderId="30" xfId="1" applyFont="1" applyBorder="1" applyAlignment="1">
      <alignment horizontal="center" vertical="center"/>
    </xf>
    <xf numFmtId="47" fontId="32" fillId="0" borderId="25" xfId="0" applyNumberFormat="1" applyFont="1" applyFill="1" applyBorder="1" applyAlignment="1">
      <alignment horizontal="center"/>
    </xf>
    <xf numFmtId="47" fontId="32" fillId="0" borderId="6" xfId="0" applyNumberFormat="1" applyFont="1" applyFill="1" applyBorder="1" applyAlignment="1">
      <alignment horizontal="center"/>
    </xf>
    <xf numFmtId="47" fontId="32" fillId="0" borderId="45" xfId="0" applyNumberFormat="1" applyFont="1" applyFill="1" applyBorder="1" applyAlignment="1">
      <alignment horizontal="center"/>
    </xf>
    <xf numFmtId="47" fontId="32" fillId="0" borderId="37" xfId="0" applyNumberFormat="1" applyFont="1" applyFill="1" applyBorder="1" applyAlignment="1">
      <alignment horizontal="center"/>
    </xf>
    <xf numFmtId="47" fontId="32" fillId="0" borderId="38" xfId="0" applyNumberFormat="1" applyFont="1" applyFill="1" applyBorder="1" applyAlignment="1">
      <alignment horizontal="center"/>
    </xf>
    <xf numFmtId="1" fontId="38" fillId="0" borderId="47" xfId="1" applyNumberFormat="1" applyFont="1" applyBorder="1" applyAlignment="1">
      <alignment horizontal="center"/>
    </xf>
    <xf numFmtId="1" fontId="38" fillId="0" borderId="23" xfId="1" applyNumberFormat="1" applyFont="1" applyBorder="1" applyAlignment="1">
      <alignment horizontal="center"/>
    </xf>
    <xf numFmtId="1" fontId="38" fillId="0" borderId="22" xfId="1" applyNumberFormat="1" applyFont="1" applyBorder="1" applyAlignment="1">
      <alignment horizontal="center"/>
    </xf>
    <xf numFmtId="1" fontId="32" fillId="0" borderId="23" xfId="1" applyNumberFormat="1" applyFont="1" applyBorder="1" applyAlignment="1">
      <alignment horizontal="center"/>
    </xf>
    <xf numFmtId="1" fontId="32" fillId="0" borderId="52" xfId="1" applyNumberFormat="1" applyFont="1" applyBorder="1" applyAlignment="1">
      <alignment horizontal="center"/>
    </xf>
    <xf numFmtId="1" fontId="32" fillId="0" borderId="37" xfId="1" applyNumberFormat="1" applyFont="1" applyBorder="1" applyAlignment="1">
      <alignment horizontal="center"/>
    </xf>
    <xf numFmtId="1" fontId="32" fillId="0" borderId="68" xfId="1" applyNumberFormat="1" applyFont="1" applyBorder="1" applyAlignment="1">
      <alignment horizontal="center"/>
    </xf>
    <xf numFmtId="47" fontId="32" fillId="0" borderId="1" xfId="1" applyNumberFormat="1" applyFont="1" applyBorder="1" applyAlignment="1">
      <alignment horizontal="center"/>
    </xf>
    <xf numFmtId="0" fontId="38" fillId="0" borderId="24" xfId="1" applyFont="1" applyBorder="1"/>
    <xf numFmtId="47" fontId="32" fillId="0" borderId="25" xfId="1" applyNumberFormat="1" applyFont="1" applyBorder="1" applyAlignment="1">
      <alignment horizontal="center"/>
    </xf>
    <xf numFmtId="0" fontId="38" fillId="0" borderId="3" xfId="1" applyFont="1" applyBorder="1"/>
    <xf numFmtId="0" fontId="32" fillId="0" borderId="3" xfId="1" applyFont="1" applyBorder="1"/>
    <xf numFmtId="0" fontId="32" fillId="0" borderId="5" xfId="1" applyFont="1" applyBorder="1"/>
    <xf numFmtId="47" fontId="32" fillId="0" borderId="6" xfId="1" applyNumberFormat="1" applyFont="1" applyBorder="1" applyAlignment="1">
      <alignment horizontal="center"/>
    </xf>
    <xf numFmtId="0" fontId="37" fillId="6" borderId="7" xfId="0" applyFont="1" applyFill="1" applyBorder="1" applyAlignment="1">
      <alignment horizontal="center"/>
    </xf>
    <xf numFmtId="0" fontId="37" fillId="16" borderId="31" xfId="0" applyFont="1" applyFill="1" applyBorder="1" applyAlignment="1">
      <alignment horizontal="center"/>
    </xf>
    <xf numFmtId="0" fontId="74" fillId="0" borderId="75" xfId="0" applyFont="1" applyBorder="1" applyAlignment="1">
      <alignment horizontal="center" wrapText="1"/>
    </xf>
    <xf numFmtId="0" fontId="74" fillId="0" borderId="43" xfId="0" applyFont="1" applyBorder="1" applyAlignment="1">
      <alignment horizontal="center" wrapText="1"/>
    </xf>
    <xf numFmtId="0" fontId="74" fillId="0" borderId="69" xfId="0" applyFont="1" applyBorder="1" applyAlignment="1">
      <alignment horizontal="center" wrapText="1"/>
    </xf>
    <xf numFmtId="0" fontId="73" fillId="0" borderId="75" xfId="0" applyFont="1" applyBorder="1" applyAlignment="1">
      <alignment horizontal="center" wrapText="1"/>
    </xf>
    <xf numFmtId="0" fontId="72" fillId="0" borderId="43" xfId="0" applyFont="1" applyBorder="1" applyAlignment="1"/>
    <xf numFmtId="0" fontId="72" fillId="0" borderId="28" xfId="0" applyFont="1" applyBorder="1" applyAlignment="1"/>
    <xf numFmtId="0" fontId="72" fillId="0" borderId="69" xfId="0" applyFont="1" applyBorder="1" applyAlignment="1"/>
    <xf numFmtId="0" fontId="59" fillId="0" borderId="50" xfId="0" applyFont="1" applyBorder="1" applyAlignment="1">
      <alignment horizontal="center" wrapText="1"/>
    </xf>
    <xf numFmtId="0" fontId="60" fillId="0" borderId="28" xfId="0" applyFont="1" applyBorder="1" applyAlignment="1">
      <alignment wrapText="1"/>
    </xf>
    <xf numFmtId="0" fontId="60" fillId="6" borderId="28" xfId="0" applyFont="1" applyFill="1" applyBorder="1" applyAlignment="1"/>
    <xf numFmtId="0" fontId="60" fillId="0" borderId="71" xfId="0" applyFont="1" applyBorder="1" applyAlignment="1"/>
    <xf numFmtId="0" fontId="73" fillId="0" borderId="68" xfId="0" applyFont="1" applyBorder="1" applyAlignment="1">
      <alignment horizontal="center" vertical="center" wrapText="1"/>
    </xf>
    <xf numFmtId="0" fontId="73" fillId="0" borderId="21" xfId="0" applyFont="1" applyBorder="1" applyAlignment="1">
      <alignment horizontal="center" vertical="center" wrapText="1"/>
    </xf>
    <xf numFmtId="0" fontId="58" fillId="0" borderId="75" xfId="0" applyFont="1" applyBorder="1" applyAlignment="1">
      <alignment vertical="center" wrapText="1"/>
    </xf>
    <xf numFmtId="0" fontId="67" fillId="0" borderId="43" xfId="0" applyFont="1" applyBorder="1" applyAlignment="1">
      <alignment vertical="center" wrapText="1"/>
    </xf>
    <xf numFmtId="0" fontId="68" fillId="0" borderId="43" xfId="0" applyFont="1" applyBorder="1" applyAlignment="1"/>
    <xf numFmtId="0" fontId="68" fillId="0" borderId="69" xfId="0" applyFont="1" applyBorder="1" applyAlignment="1"/>
    <xf numFmtId="0" fontId="66" fillId="0" borderId="21" xfId="0" applyFont="1" applyBorder="1" applyAlignment="1">
      <alignment vertical="center" wrapText="1"/>
    </xf>
    <xf numFmtId="0" fontId="20" fillId="0" borderId="21" xfId="0" applyFont="1" applyBorder="1" applyAlignment="1"/>
    <xf numFmtId="0" fontId="45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14" fillId="0" borderId="0" xfId="0" applyFont="1" applyAlignment="1"/>
    <xf numFmtId="0" fontId="20" fillId="0" borderId="0" xfId="0" applyFont="1" applyAlignment="1"/>
    <xf numFmtId="0" fontId="30" fillId="0" borderId="46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18" fillId="0" borderId="0" xfId="0" applyFont="1" applyFill="1" applyBorder="1" applyAlignment="1"/>
    <xf numFmtId="0" fontId="14" fillId="0" borderId="2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6" borderId="35" xfId="0" applyFont="1" applyFill="1" applyBorder="1" applyAlignment="1"/>
    <xf numFmtId="0" fontId="0" fillId="6" borderId="0" xfId="0" applyFill="1" applyBorder="1" applyAlignment="1"/>
    <xf numFmtId="0" fontId="0" fillId="6" borderId="0" xfId="0" applyFill="1" applyAlignment="1"/>
    <xf numFmtId="0" fontId="0" fillId="6" borderId="35" xfId="0" applyFill="1" applyBorder="1" applyAlignment="1"/>
    <xf numFmtId="164" fontId="0" fillId="6" borderId="3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1" fillId="6" borderId="53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0" fillId="6" borderId="65" xfId="0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8" fillId="6" borderId="71" xfId="0" applyFont="1" applyFill="1" applyBorder="1" applyAlignment="1">
      <alignment horizontal="center" vertical="center" wrapText="1"/>
    </xf>
    <xf numFmtId="0" fontId="78" fillId="6" borderId="72" xfId="0" applyFont="1" applyFill="1" applyBorder="1" applyAlignment="1">
      <alignment horizontal="center" vertical="center" wrapText="1"/>
    </xf>
    <xf numFmtId="0" fontId="11" fillId="6" borderId="62" xfId="0" applyFont="1" applyFill="1" applyBorder="1" applyAlignment="1">
      <alignment horizontal="center" vertical="center" wrapText="1"/>
    </xf>
    <xf numFmtId="0" fontId="11" fillId="6" borderId="70" xfId="0" applyFont="1" applyFill="1" applyBorder="1" applyAlignment="1">
      <alignment horizontal="center" vertical="center" wrapText="1"/>
    </xf>
    <xf numFmtId="0" fontId="8" fillId="6" borderId="75" xfId="0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7" fillId="6" borderId="71" xfId="0" applyFont="1" applyFill="1" applyBorder="1" applyAlignment="1">
      <alignment horizontal="center" vertical="center" wrapText="1"/>
    </xf>
    <xf numFmtId="0" fontId="0" fillId="6" borderId="72" xfId="0" applyFill="1" applyBorder="1" applyAlignment="1">
      <alignment horizontal="center" vertical="center" wrapText="1"/>
    </xf>
    <xf numFmtId="0" fontId="36" fillId="6" borderId="71" xfId="0" applyFont="1" applyFill="1" applyBorder="1" applyAlignment="1">
      <alignment horizontal="center" vertical="center" wrapText="1"/>
    </xf>
    <xf numFmtId="0" fontId="35" fillId="6" borderId="63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4" fontId="0" fillId="6" borderId="23" xfId="0" applyNumberFormat="1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64" fontId="0" fillId="6" borderId="42" xfId="0" applyNumberFormat="1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78" fillId="6" borderId="63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164" fontId="0" fillId="6" borderId="24" xfId="0" applyNumberFormat="1" applyFont="1" applyFill="1" applyBorder="1" applyAlignment="1">
      <alignment horizontal="center" vertical="center" wrapText="1"/>
    </xf>
    <xf numFmtId="164" fontId="0" fillId="6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4" fillId="6" borderId="0" xfId="0" applyFont="1" applyFill="1" applyAlignment="1">
      <alignment vertical="center" wrapText="1"/>
    </xf>
    <xf numFmtId="0" fontId="92" fillId="0" borderId="0" xfId="0" applyFont="1" applyAlignment="1">
      <alignment vertical="center" wrapText="1"/>
    </xf>
    <xf numFmtId="0" fontId="93" fillId="0" borderId="0" xfId="0" applyFont="1" applyAlignment="1">
      <alignment vertical="center" wrapText="1"/>
    </xf>
    <xf numFmtId="0" fontId="89" fillId="0" borderId="76" xfId="2" applyFont="1" applyBorder="1" applyAlignment="1">
      <alignment horizontal="center" vertical="center" wrapText="1"/>
    </xf>
    <xf numFmtId="0" fontId="0" fillId="0" borderId="76" xfId="0" applyBorder="1" applyAlignment="1">
      <alignment vertical="center" wrapText="1"/>
    </xf>
    <xf numFmtId="0" fontId="17" fillId="0" borderId="66" xfId="1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zoomScale="87" zoomScaleNormal="87" workbookViewId="0">
      <selection sqref="A1:M1"/>
    </sheetView>
  </sheetViews>
  <sheetFormatPr defaultRowHeight="12.75" x14ac:dyDescent="0.2"/>
  <cols>
    <col min="1" max="1" width="9" customWidth="1"/>
    <col min="2" max="2" width="25.5703125" style="1" customWidth="1"/>
    <col min="3" max="4" width="10.7109375" customWidth="1"/>
    <col min="5" max="7" width="10.7109375" style="44" customWidth="1"/>
    <col min="8" max="8" width="10.7109375" style="61" customWidth="1"/>
    <col min="9" max="9" width="10.7109375" style="63" customWidth="1"/>
    <col min="10" max="10" width="10.7109375" style="64" customWidth="1"/>
    <col min="11" max="11" width="12.42578125" style="62" customWidth="1"/>
    <col min="12" max="12" width="11.140625" style="25" bestFit="1" customWidth="1"/>
    <col min="13" max="13" width="10.42578125" style="5" customWidth="1"/>
  </cols>
  <sheetData>
    <row r="1" spans="1:15" ht="27.75" customHeight="1" thickBot="1" x14ac:dyDescent="0.55000000000000004">
      <c r="A1" s="836" t="s">
        <v>181</v>
      </c>
      <c r="B1" s="837"/>
      <c r="C1" s="837"/>
      <c r="D1" s="837"/>
      <c r="E1" s="837"/>
      <c r="F1" s="837"/>
      <c r="G1" s="838"/>
      <c r="H1" s="837"/>
      <c r="I1" s="837"/>
      <c r="J1" s="837"/>
      <c r="K1" s="837"/>
      <c r="L1" s="837"/>
      <c r="M1" s="839"/>
    </row>
    <row r="2" spans="1:15" ht="22.5" customHeight="1" thickBot="1" x14ac:dyDescent="0.4">
      <c r="A2" s="832" t="s">
        <v>76</v>
      </c>
      <c r="B2" s="833"/>
      <c r="C2" s="834"/>
      <c r="D2" s="834"/>
      <c r="E2" s="834"/>
      <c r="F2" s="834"/>
      <c r="G2" s="834"/>
      <c r="H2" s="834"/>
      <c r="I2" s="834"/>
      <c r="J2" s="834"/>
      <c r="K2" s="833"/>
      <c r="L2" s="833"/>
      <c r="M2" s="835"/>
    </row>
    <row r="3" spans="1:15" ht="32.25" thickBot="1" x14ac:dyDescent="0.25">
      <c r="A3" s="204" t="s">
        <v>0</v>
      </c>
      <c r="B3" s="411" t="s">
        <v>1</v>
      </c>
      <c r="C3" s="412" t="s">
        <v>173</v>
      </c>
      <c r="D3" s="206" t="s">
        <v>174</v>
      </c>
      <c r="E3" s="206" t="s">
        <v>214</v>
      </c>
      <c r="F3" s="206" t="s">
        <v>2</v>
      </c>
      <c r="G3" s="206" t="s">
        <v>3</v>
      </c>
      <c r="H3" s="206" t="s">
        <v>4</v>
      </c>
      <c r="I3" s="206" t="s">
        <v>215</v>
      </c>
      <c r="J3" s="413" t="s">
        <v>57</v>
      </c>
      <c r="K3" s="210" t="s">
        <v>130</v>
      </c>
      <c r="L3" s="211" t="s">
        <v>5</v>
      </c>
      <c r="M3" s="212" t="s">
        <v>71</v>
      </c>
    </row>
    <row r="4" spans="1:15" ht="21" x14ac:dyDescent="0.35">
      <c r="A4" s="305" t="s">
        <v>6</v>
      </c>
      <c r="B4" s="802" t="s">
        <v>30</v>
      </c>
      <c r="C4" s="306">
        <f>SUMIF('běžky - skiatlon'!B$5:B$20,B4,'běžky - skiatlon'!J$5:J$20)</f>
        <v>20</v>
      </c>
      <c r="D4" s="307">
        <f>SUMIF('lyže - sjezd'!B$3:B$18,B4,'lyže - sjezd'!K$3:K$18)</f>
        <v>16</v>
      </c>
      <c r="E4" s="307">
        <f>SUMIF('ping - pong'!B$65:B$82,B4,'ping - pong'!C$65:C$82)</f>
        <v>18</v>
      </c>
      <c r="F4" s="307">
        <f>SUMIF(biatlon!B$4:B$30,B4,biatlon!M$4:M$30)</f>
        <v>20</v>
      </c>
      <c r="G4" s="307">
        <f>SUMIF(triatlon!B$5:B$27,B4,triatlon!K$5:K$27)</f>
        <v>20</v>
      </c>
      <c r="H4" s="307">
        <f>SUMIF(orienťáky!B$4:'orienťáky'!B$20,B4,orienťáky!F$4:F$20)</f>
        <v>20</v>
      </c>
      <c r="I4" s="801">
        <f>SUMIF(kuželky!C$39:'kuželky'!C$60,B4,kuželky!D$39:D$60)</f>
        <v>3</v>
      </c>
      <c r="J4" s="315">
        <f>SUMIF(kanoe!B$3:B$22,B4,kanoe!F$3:F$22)</f>
        <v>20</v>
      </c>
      <c r="K4" s="308">
        <v>2</v>
      </c>
      <c r="L4" s="309">
        <f>C4+D4+E4+F4+G4+H4+I4+J4+K4-I4</f>
        <v>136</v>
      </c>
      <c r="M4" s="310">
        <v>300</v>
      </c>
      <c r="O4" s="754"/>
    </row>
    <row r="5" spans="1:15" ht="21" x14ac:dyDescent="0.35">
      <c r="A5" s="311" t="s">
        <v>7</v>
      </c>
      <c r="B5" s="803" t="s">
        <v>44</v>
      </c>
      <c r="C5" s="312">
        <f>SUMIF('běžky - skiatlon'!B$5:B$21,B5,'běžky - skiatlon'!J$5:J$21)</f>
        <v>19</v>
      </c>
      <c r="D5" s="313">
        <f>SUMIF('lyže - sjezd'!B$3:B$18,B5,'lyže - sjezd'!K$3:K$18)</f>
        <v>17</v>
      </c>
      <c r="E5" s="313">
        <f>SUMIF('ping - pong'!B$65:B$82,B5,'ping - pong'!C$65:C$82)</f>
        <v>15</v>
      </c>
      <c r="F5" s="314">
        <f>SUMIF(biatlon!B$4:B$30,B5,biatlon!M$4:M$30)</f>
        <v>19</v>
      </c>
      <c r="G5" s="307">
        <f>SUMIF(triatlon!B$5:B$27,B5,triatlon!K$5:K$27)</f>
        <v>18</v>
      </c>
      <c r="H5" s="307">
        <f>SUMIF(orienťáky!B$4:'orienťáky'!B$20,B5,orienťáky!F$4:F$20)</f>
        <v>19</v>
      </c>
      <c r="I5" s="313">
        <f>SUMIF(kuželky!C$39:'kuželky'!C$60,B5,kuželky!D$39:D$60)</f>
        <v>15</v>
      </c>
      <c r="J5" s="800">
        <f>SUMIF(kanoe!B$3:B$22,B5,kanoe!F$3:F$22)</f>
        <v>12</v>
      </c>
      <c r="K5" s="316">
        <v>2</v>
      </c>
      <c r="L5" s="317">
        <f>C5+D5+E5+F5+G5+H5+I5+J5+K5-J5</f>
        <v>124</v>
      </c>
      <c r="M5" s="318">
        <v>300</v>
      </c>
      <c r="O5" s="754"/>
    </row>
    <row r="6" spans="1:15" ht="21" x14ac:dyDescent="0.35">
      <c r="A6" s="311" t="s">
        <v>8</v>
      </c>
      <c r="B6" s="804" t="s">
        <v>132</v>
      </c>
      <c r="C6" s="312">
        <f>SUMIF('běžky - skiatlon'!B$5:B$21,B6,'běžky - skiatlon'!J$5:J$21)</f>
        <v>17</v>
      </c>
      <c r="D6" s="313">
        <f>SUMIF('lyže - sjezd'!B$3:B$18,B6,'lyže - sjezd'!K$3:K$18)</f>
        <v>19</v>
      </c>
      <c r="E6" s="313"/>
      <c r="F6" s="314">
        <f>SUMIF(biatlon!B$4:B$30,B6,biatlon!M$4:M$30)</f>
        <v>16</v>
      </c>
      <c r="G6" s="307">
        <f>SUMIF(triatlon!B$5:B$27,B6,triatlon!K$5:K$27)</f>
        <v>17</v>
      </c>
      <c r="H6" s="313">
        <f>SUMIF(orienťáky!B$4:'orienťáky'!B$20,B6,orienťáky!F$4:F$20)</f>
        <v>15</v>
      </c>
      <c r="I6" s="313">
        <f>SUMIF(kuželky!C$39:'kuželky'!C$60,B6,kuželky!D$39:D$60)</f>
        <v>14</v>
      </c>
      <c r="J6" s="315">
        <f>SUMIF(kanoe!B$3:B$22,B6,kanoe!F$3:F$22)</f>
        <v>19</v>
      </c>
      <c r="K6" s="316"/>
      <c r="L6" s="317">
        <f>C6+D6+E6+F6+G6+H6+I6+J6+K6</f>
        <v>117</v>
      </c>
      <c r="M6" s="318">
        <v>300</v>
      </c>
    </row>
    <row r="7" spans="1:15" ht="15.75" x14ac:dyDescent="0.25">
      <c r="A7" s="311" t="s">
        <v>9</v>
      </c>
      <c r="B7" s="319" t="s">
        <v>33</v>
      </c>
      <c r="C7" s="312">
        <f>SUMIF('běžky - skiatlon'!B$5:B$20,B7,'běžky - skiatlon'!J$5:J$20)</f>
        <v>18</v>
      </c>
      <c r="D7" s="313">
        <f>SUMIF('lyže - sjezd'!B$3:B$19,B7,'lyže - sjezd'!K$3:K$19)</f>
        <v>6</v>
      </c>
      <c r="E7" s="313">
        <f>SUMIF('ping - pong'!B$65:B$82,B7,'ping - pong'!C$65:C$82)</f>
        <v>16</v>
      </c>
      <c r="F7" s="314">
        <f>SUMIF(biatlon!B$4:B$30,B7,biatlon!M$4:M$30)</f>
        <v>13</v>
      </c>
      <c r="G7" s="307">
        <f>SUMIF(triatlon!B$5:B$27,B7,triatlon!K$5:K$27)</f>
        <v>19</v>
      </c>
      <c r="H7" s="313">
        <f>SUMIF(orienťáky!B$4:'orienťáky'!B$20,B7,orienťáky!F$4:F$20)</f>
        <v>18</v>
      </c>
      <c r="I7" s="313">
        <f>SUMIF(kuželky!C$39:'kuželky'!C$60,B7,kuželky!D$39:D$60)</f>
        <v>18</v>
      </c>
      <c r="J7" s="800">
        <f>SUMIF(kanoe!B$3:B$22,B7,kanoe!F$3:F$22)</f>
        <v>6</v>
      </c>
      <c r="K7" s="316">
        <v>2</v>
      </c>
      <c r="L7" s="317">
        <f>C7+D7+E7+F7+G7+H7+I7+J7+K7-J7</f>
        <v>110</v>
      </c>
      <c r="M7" s="318">
        <v>300</v>
      </c>
      <c r="O7" s="754"/>
    </row>
    <row r="8" spans="1:15" ht="15.75" x14ac:dyDescent="0.25">
      <c r="A8" s="311" t="s">
        <v>10</v>
      </c>
      <c r="B8" s="319" t="s">
        <v>29</v>
      </c>
      <c r="C8" s="312">
        <f>SUMIF('běžky - skiatlon'!B$5:B$21,B8,'běžky - skiatlon'!J$5:J$21)</f>
        <v>14</v>
      </c>
      <c r="D8" s="313">
        <f>SUMIF('lyže - sjezd'!B$3:B$18,B8,'lyže - sjezd'!K$3:K$18)</f>
        <v>12</v>
      </c>
      <c r="E8" s="313">
        <f>SUMIF('ping - pong'!B$65:B$82,B8,'ping - pong'!C$65:C$82)</f>
        <v>11</v>
      </c>
      <c r="F8" s="314">
        <f>SUMIF(biatlon!B$4:B$30,B8,biatlon!M$4:M$30)</f>
        <v>12</v>
      </c>
      <c r="G8" s="307">
        <f>SUMIF(triatlon!B$5:B$27,B8,triatlon!K$5:K$27)</f>
        <v>11</v>
      </c>
      <c r="H8" s="313"/>
      <c r="I8" s="313">
        <f>SUMIF(kuželky!C$39:'kuželky'!C$60,B8,kuželky!D$39:D$60)</f>
        <v>17</v>
      </c>
      <c r="J8" s="315">
        <f>SUMIF(kanoe!B$3:B$22,B8,kanoe!F$3:F$22)</f>
        <v>17</v>
      </c>
      <c r="K8" s="316"/>
      <c r="L8" s="317">
        <f>C8+D8+E8+F8+G8+H8+I8+J8+K8</f>
        <v>94</v>
      </c>
      <c r="M8" s="318">
        <v>300</v>
      </c>
    </row>
    <row r="9" spans="1:15" ht="15.75" x14ac:dyDescent="0.25">
      <c r="A9" s="311" t="s">
        <v>11</v>
      </c>
      <c r="B9" s="319" t="s">
        <v>45</v>
      </c>
      <c r="C9" s="312">
        <f>SUMIF('běžky - skiatlon'!B$5:B$21,B9,'běžky - skiatlon'!J$5:J$21)</f>
        <v>13</v>
      </c>
      <c r="D9" s="313">
        <f>SUMIF('lyže - sjezd'!B$3:B$18,B9,'lyže - sjezd'!K$3:K$18)</f>
        <v>9</v>
      </c>
      <c r="E9" s="313">
        <f>SUMIF('ping - pong'!B$65:B$82,B9,'ping - pong'!C$65:C$82)</f>
        <v>14</v>
      </c>
      <c r="F9" s="314">
        <f>SUMIF(biatlon!B$4:B$30,B9,biatlon!M$4:M$30)</f>
        <v>14</v>
      </c>
      <c r="G9" s="307">
        <f>SUMIF(triatlon!B$5:B$27,B9,triatlon!K$5:K$27)</f>
        <v>12</v>
      </c>
      <c r="H9" s="313">
        <f>SUMIF(orienťáky!B$4:'orienťáky'!B$20,B9,orienťáky!F$4:F$20)</f>
        <v>17</v>
      </c>
      <c r="I9" s="313">
        <f>SUMIF(kuželky!C$39:'kuželky'!C$60,B9,kuželky!D$39:D$60)</f>
        <v>9</v>
      </c>
      <c r="J9" s="800">
        <f>SUMIF(kanoe!B$3:B$22,B9,kanoe!F$3:F$22)</f>
        <v>7</v>
      </c>
      <c r="K9" s="316">
        <v>2</v>
      </c>
      <c r="L9" s="317">
        <f>C9+D9+E9+F9+G9+H9+I9+J9+K9-J9</f>
        <v>90</v>
      </c>
      <c r="M9" s="318">
        <v>300</v>
      </c>
    </row>
    <row r="10" spans="1:15" s="283" customFormat="1" ht="15.75" x14ac:dyDescent="0.25">
      <c r="A10" s="311" t="s">
        <v>12</v>
      </c>
      <c r="B10" s="319" t="s">
        <v>31</v>
      </c>
      <c r="C10" s="312">
        <f>SUMIF('běžky - skiatlon'!B$5:B$21,B10,'běžky - skiatlon'!J$5:J$21)</f>
        <v>15</v>
      </c>
      <c r="D10" s="313">
        <f>SUMIF('lyže - sjezd'!B$3:B$18,B10,'lyže - sjezd'!K$3:K$18)</f>
        <v>13</v>
      </c>
      <c r="E10" s="313">
        <f>SUMIF('ping - pong'!B$65:B$82,B10,'ping - pong'!C$65:C$82)</f>
        <v>8</v>
      </c>
      <c r="F10" s="314">
        <f>SUMIF(biatlon!B$4:B$30,B10,biatlon!M$4:M$30)</f>
        <v>17</v>
      </c>
      <c r="G10" s="307">
        <f>SUMIF(triatlon!B$5:B$27,B10,triatlon!K$5:K$27)</f>
        <v>14</v>
      </c>
      <c r="H10" s="313"/>
      <c r="I10" s="313">
        <f>SUMIF(kuželky!C$39:'kuželky'!C$60,B10,kuželky!D$39:D$60)</f>
        <v>8</v>
      </c>
      <c r="J10" s="315">
        <f>SUMIF(kanoe!B$3:B$22,B10,kanoe!F$3:F$22)</f>
        <v>8</v>
      </c>
      <c r="K10" s="316"/>
      <c r="L10" s="317">
        <f t="shared" ref="L10:L23" si="0">C10+D10+E10+F10+G10+H10+I10+J10+K10</f>
        <v>83</v>
      </c>
      <c r="M10" s="318">
        <v>300</v>
      </c>
    </row>
    <row r="11" spans="1:15" ht="15.75" x14ac:dyDescent="0.25">
      <c r="A11" s="311" t="s">
        <v>13</v>
      </c>
      <c r="B11" s="319" t="s">
        <v>64</v>
      </c>
      <c r="C11" s="312">
        <f>SUMIF('běžky - skiatlon'!B$5:B$21,B11,'běžky - skiatlon'!J$5:J$21)</f>
        <v>11</v>
      </c>
      <c r="D11" s="313">
        <f>SUMIF('lyže - sjezd'!B$3:B$18,B11,'lyže - sjezd'!K$3:K$18)</f>
        <v>15</v>
      </c>
      <c r="E11" s="313">
        <f>SUMIF('ping - pong'!B$65:B$82,B11,'ping - pong'!C$65:C$82)</f>
        <v>17</v>
      </c>
      <c r="F11" s="314">
        <f>SUMIF(biatlon!B$4:B$30,B11,biatlon!M$4:M$30)</f>
        <v>11</v>
      </c>
      <c r="G11" s="307">
        <f>SUMIF(triatlon!B$5:B$27,B11,triatlon!K$5:K$27)</f>
        <v>13</v>
      </c>
      <c r="H11" s="313">
        <f>SUMIF(orienťáky!B$4:'orienťáky'!B$20,B11,orienťáky!F$4:F$20)</f>
        <v>13</v>
      </c>
      <c r="I11" s="313"/>
      <c r="J11" s="315"/>
      <c r="K11" s="316"/>
      <c r="L11" s="317">
        <f t="shared" si="0"/>
        <v>80</v>
      </c>
      <c r="M11" s="318">
        <v>300</v>
      </c>
    </row>
    <row r="12" spans="1:15" ht="15.75" x14ac:dyDescent="0.25">
      <c r="A12" s="311" t="s">
        <v>14</v>
      </c>
      <c r="B12" s="319" t="s">
        <v>79</v>
      </c>
      <c r="C12" s="312"/>
      <c r="D12" s="313"/>
      <c r="E12" s="313">
        <f>SUMIF('ping - pong'!B$65:B$82,B12,'ping - pong'!C$65:C$82)</f>
        <v>20</v>
      </c>
      <c r="F12" s="314">
        <f>SUMIF(biatlon!B$4:B$30,B12,biatlon!M$4:M$30)</f>
        <v>15</v>
      </c>
      <c r="G12" s="307">
        <f>SUMIF(triatlon!B$5:B$27,B12,triatlon!K$5:K$27)</f>
        <v>15</v>
      </c>
      <c r="H12" s="313"/>
      <c r="I12" s="313">
        <f>SUMIF(kuželky!C$39:'kuželky'!C$60,B12,kuželky!D$39:D$60)</f>
        <v>20</v>
      </c>
      <c r="J12" s="315">
        <f>SUMIF(kanoe!B$3:B$22,B12,kanoe!F$3:F$22)</f>
        <v>9</v>
      </c>
      <c r="K12" s="316"/>
      <c r="L12" s="317">
        <f t="shared" si="0"/>
        <v>79</v>
      </c>
      <c r="M12" s="321">
        <v>300</v>
      </c>
    </row>
    <row r="13" spans="1:15" ht="15.75" x14ac:dyDescent="0.25">
      <c r="A13" s="311" t="s">
        <v>15</v>
      </c>
      <c r="B13" s="320" t="s">
        <v>75</v>
      </c>
      <c r="C13" s="312">
        <f>SUMIF('běžky - skiatlon'!B$5:B$20,B13,'běžky - skiatlon'!J$5:J$20)</f>
        <v>16</v>
      </c>
      <c r="D13" s="313">
        <f>SUMIF('lyže - sjezd'!B$3:B$18,B13,'lyže - sjezd'!K$3:K$18)</f>
        <v>20</v>
      </c>
      <c r="E13" s="313">
        <f>SUMIF('ping - pong'!B$65:B$82,B13,'ping - pong'!C$65:C$82)</f>
        <v>13</v>
      </c>
      <c r="F13" s="314"/>
      <c r="G13" s="307"/>
      <c r="H13" s="313"/>
      <c r="I13" s="313">
        <f>SUMIF(kuželky!C$39:'kuželky'!C$60,B13,kuželky!D$39:D$60)</f>
        <v>19</v>
      </c>
      <c r="J13" s="315">
        <f>SUMIF(kanoe!B$3:B$22,B13,kanoe!F$3:F$22)</f>
        <v>11</v>
      </c>
      <c r="K13" s="316"/>
      <c r="L13" s="317">
        <f t="shared" si="0"/>
        <v>79</v>
      </c>
      <c r="M13" s="318">
        <v>300</v>
      </c>
    </row>
    <row r="14" spans="1:15" ht="15.75" x14ac:dyDescent="0.25">
      <c r="A14" s="311" t="s">
        <v>16</v>
      </c>
      <c r="B14" s="319" t="s">
        <v>32</v>
      </c>
      <c r="C14" s="312">
        <f>SUMIF('běžky - skiatlon'!B$5:B$21,B14,'běžky - skiatlon'!J$5:J$21)</f>
        <v>12</v>
      </c>
      <c r="D14" s="313">
        <f>SUMIF('lyže - sjezd'!B$3:B$18,B14,'lyže - sjezd'!K$3:K$18)</f>
        <v>8</v>
      </c>
      <c r="E14" s="313"/>
      <c r="F14" s="314">
        <f>SUMIF(biatlon!B$4:B$30,B14,biatlon!M$4:M$30)</f>
        <v>18</v>
      </c>
      <c r="G14" s="307"/>
      <c r="H14" s="313">
        <f>SUMIF(orienťáky!B$4:'orienťáky'!B$20,B14,orienťáky!F$4:F$20)</f>
        <v>14</v>
      </c>
      <c r="I14" s="313">
        <f>SUMIF(kuželky!C$39:'kuželky'!C$60,B14,kuželky!D$39:D$60)</f>
        <v>7</v>
      </c>
      <c r="J14" s="315">
        <f>SUMIF(kanoe!B$3:B$22,B14,kanoe!F$3:F$22)</f>
        <v>16</v>
      </c>
      <c r="K14" s="316"/>
      <c r="L14" s="317">
        <f t="shared" si="0"/>
        <v>75</v>
      </c>
      <c r="M14" s="318">
        <v>300</v>
      </c>
    </row>
    <row r="15" spans="1:15" ht="15.75" x14ac:dyDescent="0.25">
      <c r="A15" s="311" t="s">
        <v>17</v>
      </c>
      <c r="B15" s="320" t="s">
        <v>60</v>
      </c>
      <c r="C15" s="312">
        <f>SUMIF('běžky - skiatlon'!B$5:B$21,B15,'běžky - skiatlon'!J$5:J$21)</f>
        <v>6</v>
      </c>
      <c r="D15" s="313">
        <f>SUMIF('lyže - sjezd'!B$3:B$18,B15,'lyže - sjezd'!K$3:K$18)</f>
        <v>14</v>
      </c>
      <c r="E15" s="313">
        <f>SUMIF('ping - pong'!B$65:B$82,B15,'ping - pong'!C$65:C$82)</f>
        <v>19</v>
      </c>
      <c r="F15" s="314">
        <f>SUMIF(biatlon!B$4:B$30,B15,biatlon!M$4:M$30)</f>
        <v>8</v>
      </c>
      <c r="G15" s="307"/>
      <c r="H15" s="313">
        <f>SUMIF(orienťáky!B$4:'orienťáky'!B$20,B15,orienťáky!F$4:F$20)</f>
        <v>10</v>
      </c>
      <c r="I15" s="313">
        <f>SUMIF(kuželky!C$39:'kuželky'!C$60,B15,kuželky!D$39:D$60)</f>
        <v>2</v>
      </c>
      <c r="J15" s="315">
        <f>SUMIF(kanoe!B$3:B$22,B15,kanoe!F$3:F$22)</f>
        <v>14</v>
      </c>
      <c r="K15" s="316"/>
      <c r="L15" s="317">
        <f t="shared" si="0"/>
        <v>73</v>
      </c>
      <c r="M15" s="321">
        <v>300</v>
      </c>
    </row>
    <row r="16" spans="1:15" ht="15.75" x14ac:dyDescent="0.25">
      <c r="A16" s="311" t="s">
        <v>18</v>
      </c>
      <c r="B16" s="319" t="s">
        <v>28</v>
      </c>
      <c r="C16" s="312"/>
      <c r="D16" s="313"/>
      <c r="E16" s="313">
        <f>SUMIF('ping - pong'!B$65:B$82,B16,'ping - pong'!C$65:C$82)</f>
        <v>12</v>
      </c>
      <c r="F16" s="314"/>
      <c r="G16" s="307">
        <f>SUMIF(triatlon!B$5:B$27,B16,triatlon!K$5:K$27)</f>
        <v>16</v>
      </c>
      <c r="H16" s="313">
        <f>SUMIF(orienťáky!B$4:'orienťáky'!B$20,B16,orienťáky!F$4:F$20)</f>
        <v>16</v>
      </c>
      <c r="I16" s="313">
        <f>SUMIF(kuželky!C$39:'kuželky'!C$60,B16,kuželky!D$39:D$60)</f>
        <v>11</v>
      </c>
      <c r="J16" s="315">
        <f>SUMIF(kanoe!B$3:B$22,B16,kanoe!F$3:F$22)</f>
        <v>18</v>
      </c>
      <c r="K16" s="316"/>
      <c r="L16" s="317">
        <f t="shared" si="0"/>
        <v>73</v>
      </c>
      <c r="M16" s="321">
        <v>300</v>
      </c>
    </row>
    <row r="17" spans="1:13" ht="15.75" x14ac:dyDescent="0.25">
      <c r="A17" s="311" t="s">
        <v>19</v>
      </c>
      <c r="B17" s="320" t="s">
        <v>162</v>
      </c>
      <c r="C17" s="312">
        <f>SUMIF('běžky - skiatlon'!B$5:B$21,B17,'běžky - skiatlon'!J$5:J$21)</f>
        <v>10</v>
      </c>
      <c r="D17" s="313">
        <f>SUMIF('lyže - sjezd'!B$3:B$18,B17,'lyže - sjezd'!K$3:K$18)</f>
        <v>18</v>
      </c>
      <c r="E17" s="313"/>
      <c r="F17" s="314">
        <f>SUMIF(biatlon!B$4:B$30,B17,biatlon!M$4:M$30)</f>
        <v>7</v>
      </c>
      <c r="G17" s="307"/>
      <c r="H17" s="313"/>
      <c r="I17" s="313">
        <f>SUMIF(kuželky!C$39:'kuželky'!C$60,B17,kuželky!D$39:D$60)</f>
        <v>13</v>
      </c>
      <c r="J17" s="315">
        <f>SUMIF(kanoe!B$3:B$22,B17,kanoe!F$3:F$22)</f>
        <v>4</v>
      </c>
      <c r="K17" s="316"/>
      <c r="L17" s="317">
        <f t="shared" si="0"/>
        <v>52</v>
      </c>
      <c r="M17" s="318">
        <v>300</v>
      </c>
    </row>
    <row r="18" spans="1:13" ht="15.75" x14ac:dyDescent="0.25">
      <c r="A18" s="311" t="s">
        <v>20</v>
      </c>
      <c r="B18" s="320" t="s">
        <v>80</v>
      </c>
      <c r="C18" s="312">
        <f>SUMIF('běžky - skiatlon'!B$5:B$21,B18,'běžky - skiatlon'!J$5:J$21)</f>
        <v>7</v>
      </c>
      <c r="D18" s="313">
        <f>SUMIF('lyže - sjezd'!B$3:B$18,B18,'lyže - sjezd'!K$3:K$18)</f>
        <v>11</v>
      </c>
      <c r="E18" s="313"/>
      <c r="F18" s="314"/>
      <c r="G18" s="307"/>
      <c r="H18" s="313">
        <f>SUMIF(orienťáky!B$4:'orienťáky'!B$20,B18,orienťáky!F$4:F$20)</f>
        <v>9</v>
      </c>
      <c r="I18" s="313">
        <f>SUMIF(kuželky!C$39:'kuželky'!C$60,B18,kuželky!D$39:D$60)</f>
        <v>12</v>
      </c>
      <c r="J18" s="315">
        <f>SUMIF(kanoe!B$3:B$22,B18,kanoe!F$3:F$22)</f>
        <v>10</v>
      </c>
      <c r="K18" s="316"/>
      <c r="L18" s="317">
        <f t="shared" si="0"/>
        <v>49</v>
      </c>
      <c r="M18" s="321">
        <v>300</v>
      </c>
    </row>
    <row r="19" spans="1:13" ht="15.75" x14ac:dyDescent="0.25">
      <c r="A19" s="311" t="s">
        <v>21</v>
      </c>
      <c r="B19" s="320" t="s">
        <v>180</v>
      </c>
      <c r="C19" s="312">
        <f>SUMIF('běžky - skiatlon'!B$5:B$21,B19,'běžky - skiatlon'!J$5:J$21)</f>
        <v>8</v>
      </c>
      <c r="D19" s="313">
        <f>SUMIF('lyže - sjezd'!B$3:B$18,B19,'lyže - sjezd'!K$3:K$18)</f>
        <v>10</v>
      </c>
      <c r="E19" s="313">
        <f>SUMIF('ping - pong'!B$65:B$82,B19,'ping - pong'!C$65:C$82)</f>
        <v>9</v>
      </c>
      <c r="F19" s="314"/>
      <c r="G19" s="307"/>
      <c r="H19" s="313">
        <f>SUMIF(orienťáky!B$4:'orienťáky'!B$20,B19,orienťáky!F$4:F$20)</f>
        <v>11</v>
      </c>
      <c r="I19" s="313">
        <f>SUMIF(kuželky!C$39:'kuželky'!C$60,B19,kuželky!D$39:D$60)</f>
        <v>5</v>
      </c>
      <c r="J19" s="315">
        <f>SUMIF(kanoe!B$3:B$22,B19,kanoe!F$3:F$22)</f>
        <v>5</v>
      </c>
      <c r="K19" s="316"/>
      <c r="L19" s="317">
        <f t="shared" si="0"/>
        <v>48</v>
      </c>
      <c r="M19" s="321">
        <v>300</v>
      </c>
    </row>
    <row r="20" spans="1:13" ht="15.75" x14ac:dyDescent="0.25">
      <c r="A20" s="311" t="s">
        <v>22</v>
      </c>
      <c r="B20" s="319" t="s">
        <v>46</v>
      </c>
      <c r="C20" s="312">
        <f>SUMIF('běžky - skiatlon'!B$5:B$21,B20,'běžky - skiatlon'!J$5:J$21)</f>
        <v>9</v>
      </c>
      <c r="D20" s="313">
        <f>SUMIF('lyže - sjezd'!B$3:B$18,B20,'lyže - sjezd'!K$3:K$18)</f>
        <v>7</v>
      </c>
      <c r="E20" s="313"/>
      <c r="F20" s="314">
        <f>SUMIF(biatlon!B$4:B$30,B20,biatlon!M$4:M$30)</f>
        <v>6</v>
      </c>
      <c r="G20" s="307"/>
      <c r="H20" s="313"/>
      <c r="I20" s="313">
        <f>SUMIF(kuželky!C$39:'kuželky'!C$60,B20,kuželky!D$39:D$60)</f>
        <v>4</v>
      </c>
      <c r="J20" s="315">
        <f>SUMIF(kanoe!B$3:B$22,B20,kanoe!F$3:F$22)</f>
        <v>15</v>
      </c>
      <c r="K20" s="316"/>
      <c r="L20" s="317">
        <f t="shared" si="0"/>
        <v>41</v>
      </c>
      <c r="M20" s="321">
        <v>300</v>
      </c>
    </row>
    <row r="21" spans="1:13" ht="15.75" x14ac:dyDescent="0.25">
      <c r="A21" s="311" t="s">
        <v>23</v>
      </c>
      <c r="B21" s="408" t="s">
        <v>59</v>
      </c>
      <c r="C21" s="409"/>
      <c r="D21" s="286"/>
      <c r="E21" s="286"/>
      <c r="F21" s="287">
        <f>SUMIF(biatlon!B$4:B$30,B21,biatlon!M$4:M$30)</f>
        <v>10</v>
      </c>
      <c r="G21" s="307">
        <f>SUMIF(triatlon!B$5:B$27,B21,triatlon!K$5:K$27)</f>
        <v>10</v>
      </c>
      <c r="H21" s="313"/>
      <c r="I21" s="313">
        <f>SUMIF(kuželky!C$39:'kuželky'!C$60,B21,kuželky!D$39:D$60)</f>
        <v>6</v>
      </c>
      <c r="J21" s="315">
        <f>SUMIF(kanoe!B$3:B$22,B21,kanoe!F$3:F$22)</f>
        <v>13</v>
      </c>
      <c r="K21" s="410"/>
      <c r="L21" s="405">
        <f t="shared" si="0"/>
        <v>39</v>
      </c>
      <c r="M21" s="406">
        <v>100</v>
      </c>
    </row>
    <row r="22" spans="1:13" ht="15.75" x14ac:dyDescent="0.25">
      <c r="A22" s="311" t="s">
        <v>24</v>
      </c>
      <c r="B22" s="319" t="s">
        <v>34</v>
      </c>
      <c r="C22" s="312"/>
      <c r="D22" s="313"/>
      <c r="E22" s="313">
        <f>SUMIF('ping - pong'!B$65:B$82,B22,'ping - pong'!C$65:C$82)</f>
        <v>10</v>
      </c>
      <c r="F22" s="314">
        <f>SUMIF(biatlon!B$4:B$30,B22,biatlon!M$4:M$30)</f>
        <v>9</v>
      </c>
      <c r="G22" s="307"/>
      <c r="H22" s="313">
        <f>SUMIF(orienťáky!B$4:'orienťáky'!B$20,B22,orienťáky!F$4:F$20)</f>
        <v>8</v>
      </c>
      <c r="I22" s="313">
        <f>SUMIF(kuželky!C$39:'kuželky'!C$60,B22,kuželky!D$39:D$60)</f>
        <v>10</v>
      </c>
      <c r="J22" s="315"/>
      <c r="K22" s="316"/>
      <c r="L22" s="317">
        <f t="shared" si="0"/>
        <v>37</v>
      </c>
      <c r="M22" s="321">
        <v>300</v>
      </c>
    </row>
    <row r="23" spans="1:13" ht="15.75" x14ac:dyDescent="0.25">
      <c r="A23" s="311" t="s">
        <v>78</v>
      </c>
      <c r="B23" s="320" t="s">
        <v>241</v>
      </c>
      <c r="C23" s="312"/>
      <c r="D23" s="313"/>
      <c r="E23" s="313">
        <f>SUMIF('ping - pong'!B$65:B$82,B23,'ping - pong'!C$65:C$82)</f>
        <v>7</v>
      </c>
      <c r="F23" s="314"/>
      <c r="G23" s="307"/>
      <c r="H23" s="313">
        <f>SUMIF(orienťáky!B$4:'orienťáky'!B$20,B23,orienťáky!F$4:F$20)</f>
        <v>12</v>
      </c>
      <c r="I23" s="313">
        <f>SUMIF(kuželky!C$39:'kuželky'!C$60,B23,kuželky!D$39:D$60)</f>
        <v>16</v>
      </c>
      <c r="J23" s="315"/>
      <c r="K23" s="316"/>
      <c r="L23" s="317">
        <f t="shared" si="0"/>
        <v>35</v>
      </c>
      <c r="M23" s="321">
        <v>50</v>
      </c>
    </row>
    <row r="24" spans="1:13" s="283" customFormat="1" ht="15.75" x14ac:dyDescent="0.25">
      <c r="A24" s="311" t="s">
        <v>338</v>
      </c>
      <c r="B24" s="320" t="s">
        <v>410</v>
      </c>
      <c r="C24" s="312"/>
      <c r="D24" s="313"/>
      <c r="E24" s="313"/>
      <c r="F24" s="314"/>
      <c r="G24" s="307"/>
      <c r="H24" s="313"/>
      <c r="I24" s="313">
        <f>SUMIF(kuželky!C$39:'kuželky'!C$60,B24,kuželky!D$39:D$60)</f>
        <v>0</v>
      </c>
      <c r="J24" s="315">
        <v>0</v>
      </c>
      <c r="K24" s="316"/>
      <c r="L24" s="317">
        <f t="shared" ref="L24:L25" si="1">C24+D24+E24+F24+G24+H24+I24+J24+K24</f>
        <v>0</v>
      </c>
      <c r="M24" s="321">
        <v>50</v>
      </c>
    </row>
    <row r="25" spans="1:13" s="283" customFormat="1" ht="15.75" x14ac:dyDescent="0.25">
      <c r="A25" s="311" t="s">
        <v>402</v>
      </c>
      <c r="B25" s="319" t="s">
        <v>84</v>
      </c>
      <c r="C25" s="312">
        <f>SUMIF('běžky - skiatlon'!B$5:B$21,B25,'běžky - skiatlon'!J$5:J$21)</f>
        <v>0</v>
      </c>
      <c r="D25" s="313"/>
      <c r="E25" s="313"/>
      <c r="F25" s="314"/>
      <c r="G25" s="307"/>
      <c r="H25" s="313"/>
      <c r="I25" s="313"/>
      <c r="J25" s="315">
        <v>0</v>
      </c>
      <c r="K25" s="316"/>
      <c r="L25" s="317">
        <f t="shared" si="1"/>
        <v>0</v>
      </c>
      <c r="M25" s="318">
        <v>50</v>
      </c>
    </row>
    <row r="26" spans="1:13" s="283" customFormat="1" ht="15.75" x14ac:dyDescent="0.25">
      <c r="A26" s="311" t="s">
        <v>420</v>
      </c>
      <c r="B26" s="320" t="s">
        <v>364</v>
      </c>
      <c r="C26" s="312"/>
      <c r="D26" s="313"/>
      <c r="E26" s="313"/>
      <c r="F26" s="314"/>
      <c r="G26" s="307"/>
      <c r="H26" s="313">
        <f>SUMIF(orienťáky!B$4:'orienťáky'!B$20,B26,orienťáky!F$4:F$20)</f>
        <v>0</v>
      </c>
      <c r="I26" s="313"/>
      <c r="J26" s="315">
        <v>0</v>
      </c>
      <c r="K26" s="316"/>
      <c r="L26" s="317">
        <f>C26+D26+E26+F26+G26+H26+I26+J26+K26</f>
        <v>0</v>
      </c>
      <c r="M26" s="321">
        <v>100</v>
      </c>
    </row>
    <row r="27" spans="1:13" ht="15.75" x14ac:dyDescent="0.25">
      <c r="A27" s="311" t="s">
        <v>263</v>
      </c>
      <c r="B27" s="320" t="s">
        <v>85</v>
      </c>
      <c r="C27" s="312">
        <f>SUMIF('běžky - skiatlon'!B$5:B$21,B27,'běžky - skiatlon'!J$5:J$21)</f>
        <v>0</v>
      </c>
      <c r="D27" s="313"/>
      <c r="E27" s="313">
        <f>SUMIF('ping - pong'!B$65:B$82,B27,'ping - pong'!C$65:C$82)</f>
        <v>0</v>
      </c>
      <c r="F27" s="314"/>
      <c r="G27" s="307"/>
      <c r="H27" s="313"/>
      <c r="I27" s="313"/>
      <c r="J27" s="315"/>
      <c r="K27" s="316"/>
      <c r="L27" s="317">
        <f t="shared" ref="L27:L47" si="2">C27+D27+E27+F27+G27+H27+I27+J27+K27</f>
        <v>0</v>
      </c>
      <c r="M27" s="321">
        <v>50</v>
      </c>
    </row>
    <row r="28" spans="1:13" ht="15.75" x14ac:dyDescent="0.25">
      <c r="A28" s="311" t="s">
        <v>264</v>
      </c>
      <c r="B28" s="319" t="s">
        <v>326</v>
      </c>
      <c r="C28" s="312"/>
      <c r="D28" s="313"/>
      <c r="E28" s="313"/>
      <c r="F28" s="314"/>
      <c r="G28" s="307">
        <f>SUMIF(triatlon!B$5:B$27,B28,triatlon!K$5:K$27)</f>
        <v>0</v>
      </c>
      <c r="H28" s="313"/>
      <c r="I28" s="313"/>
      <c r="J28" s="315"/>
      <c r="K28" s="316"/>
      <c r="L28" s="317">
        <f t="shared" si="2"/>
        <v>0</v>
      </c>
      <c r="M28" s="321">
        <v>50</v>
      </c>
    </row>
    <row r="29" spans="1:13" ht="15.75" x14ac:dyDescent="0.25">
      <c r="A29" s="311" t="s">
        <v>309</v>
      </c>
      <c r="B29" s="540" t="s">
        <v>101</v>
      </c>
      <c r="C29" s="312"/>
      <c r="D29" s="313"/>
      <c r="E29" s="313"/>
      <c r="F29" s="314"/>
      <c r="G29" s="307">
        <f>SUMIF(triatlon!B$5:B$27,B29,triatlon!K$5:K$27)</f>
        <v>0</v>
      </c>
      <c r="H29" s="313"/>
      <c r="I29" s="313"/>
      <c r="J29" s="315"/>
      <c r="K29" s="316"/>
      <c r="L29" s="317">
        <f t="shared" si="2"/>
        <v>0</v>
      </c>
      <c r="M29" s="321">
        <v>50</v>
      </c>
    </row>
    <row r="30" spans="1:13" ht="15.75" x14ac:dyDescent="0.25">
      <c r="A30" s="311" t="s">
        <v>339</v>
      </c>
      <c r="B30" s="540" t="s">
        <v>327</v>
      </c>
      <c r="C30" s="312"/>
      <c r="D30" s="313"/>
      <c r="E30" s="313"/>
      <c r="F30" s="314"/>
      <c r="G30" s="307">
        <f>SUMIF(triatlon!B$5:B$27,B30,triatlon!K$5:K$27)</f>
        <v>0</v>
      </c>
      <c r="H30" s="313"/>
      <c r="I30" s="313"/>
      <c r="J30" s="315"/>
      <c r="K30" s="316"/>
      <c r="L30" s="317">
        <f t="shared" si="2"/>
        <v>0</v>
      </c>
      <c r="M30" s="321">
        <v>50</v>
      </c>
    </row>
    <row r="31" spans="1:13" s="283" customFormat="1" ht="15.75" x14ac:dyDescent="0.25">
      <c r="A31" s="311" t="s">
        <v>421</v>
      </c>
      <c r="B31" s="319" t="s">
        <v>213</v>
      </c>
      <c r="C31" s="312"/>
      <c r="D31" s="313">
        <f>SUMIF('lyže - sjezd'!B$3:B$18,B31,'lyže - sjezd'!K$3:K$18)</f>
        <v>0</v>
      </c>
      <c r="E31" s="313"/>
      <c r="F31" s="314"/>
      <c r="G31" s="307"/>
      <c r="H31" s="313"/>
      <c r="I31" s="313"/>
      <c r="J31" s="315"/>
      <c r="K31" s="316"/>
      <c r="L31" s="317">
        <f t="shared" si="2"/>
        <v>0</v>
      </c>
      <c r="M31" s="318"/>
    </row>
    <row r="32" spans="1:13" s="283" customFormat="1" ht="15.75" x14ac:dyDescent="0.25">
      <c r="A32" s="311" t="s">
        <v>340</v>
      </c>
      <c r="B32" s="319" t="s">
        <v>328</v>
      </c>
      <c r="C32" s="312"/>
      <c r="D32" s="313"/>
      <c r="E32" s="313"/>
      <c r="F32" s="314"/>
      <c r="G32" s="307">
        <f>SUMIF(triatlon!B$5:B$27,B32,triatlon!K$5:K$27)</f>
        <v>0</v>
      </c>
      <c r="H32" s="313"/>
      <c r="I32" s="313"/>
      <c r="J32" s="315"/>
      <c r="K32" s="316"/>
      <c r="L32" s="317">
        <f t="shared" si="2"/>
        <v>0</v>
      </c>
      <c r="M32" s="321">
        <v>50</v>
      </c>
    </row>
    <row r="33" spans="1:13" s="283" customFormat="1" ht="15.75" x14ac:dyDescent="0.25">
      <c r="A33" s="311" t="s">
        <v>422</v>
      </c>
      <c r="B33" s="320" t="s">
        <v>82</v>
      </c>
      <c r="C33" s="312"/>
      <c r="D33" s="313"/>
      <c r="E33" s="313"/>
      <c r="F33" s="314"/>
      <c r="G33" s="307"/>
      <c r="H33" s="313">
        <f>SUMIF(orienťáky!B$4:'orienťáky'!B$20,B33,orienťáky!F$4:F$20)</f>
        <v>0</v>
      </c>
      <c r="I33" s="313"/>
      <c r="J33" s="315"/>
      <c r="K33" s="316"/>
      <c r="L33" s="317">
        <f t="shared" si="2"/>
        <v>0</v>
      </c>
      <c r="M33" s="321"/>
    </row>
    <row r="34" spans="1:13" s="283" customFormat="1" ht="15.75" x14ac:dyDescent="0.25">
      <c r="A34" s="311" t="s">
        <v>423</v>
      </c>
      <c r="B34" s="319" t="s">
        <v>329</v>
      </c>
      <c r="C34" s="312"/>
      <c r="D34" s="313"/>
      <c r="E34" s="313"/>
      <c r="F34" s="314"/>
      <c r="G34" s="307">
        <f>SUMIF(triatlon!B$5:B$27,B34,triatlon!K$5:K$27)</f>
        <v>0</v>
      </c>
      <c r="H34" s="313"/>
      <c r="I34" s="313"/>
      <c r="J34" s="315"/>
      <c r="K34" s="316"/>
      <c r="L34" s="317">
        <f t="shared" si="2"/>
        <v>0</v>
      </c>
      <c r="M34" s="321">
        <v>50</v>
      </c>
    </row>
    <row r="35" spans="1:13" s="283" customFormat="1" ht="15.75" x14ac:dyDescent="0.25">
      <c r="A35" s="311" t="s">
        <v>341</v>
      </c>
      <c r="B35" s="320" t="s">
        <v>354</v>
      </c>
      <c r="C35" s="312"/>
      <c r="D35" s="313"/>
      <c r="E35" s="313"/>
      <c r="F35" s="314"/>
      <c r="G35" s="307"/>
      <c r="H35" s="313">
        <f>SUMIF(orienťáky!B$4:'orienťáky'!B$20,B35,orienťáky!F$4:F$20)</f>
        <v>0</v>
      </c>
      <c r="I35" s="313"/>
      <c r="J35" s="315"/>
      <c r="K35" s="316"/>
      <c r="L35" s="317">
        <f t="shared" si="2"/>
        <v>0</v>
      </c>
      <c r="M35" s="321"/>
    </row>
    <row r="36" spans="1:13" s="283" customFormat="1" ht="15.75" x14ac:dyDescent="0.25">
      <c r="A36" s="311" t="s">
        <v>342</v>
      </c>
      <c r="B36" s="319" t="s">
        <v>133</v>
      </c>
      <c r="C36" s="312"/>
      <c r="D36" s="313"/>
      <c r="E36" s="313"/>
      <c r="F36" s="314"/>
      <c r="G36" s="307">
        <f>SUMIF(triatlon!B$5:B$27,B36,triatlon!K$5:K$27)</f>
        <v>0</v>
      </c>
      <c r="H36" s="313"/>
      <c r="I36" s="313"/>
      <c r="J36" s="315"/>
      <c r="K36" s="316"/>
      <c r="L36" s="317">
        <f t="shared" si="2"/>
        <v>0</v>
      </c>
      <c r="M36" s="321">
        <v>50</v>
      </c>
    </row>
    <row r="37" spans="1:13" s="283" customFormat="1" ht="15.75" x14ac:dyDescent="0.25">
      <c r="A37" s="311" t="s">
        <v>343</v>
      </c>
      <c r="B37" s="319" t="s">
        <v>143</v>
      </c>
      <c r="C37" s="312"/>
      <c r="D37" s="313"/>
      <c r="E37" s="313"/>
      <c r="F37" s="314"/>
      <c r="G37" s="307">
        <f>SUMIF(triatlon!B$5:B$27,B37,triatlon!K$5:K$27)</f>
        <v>0</v>
      </c>
      <c r="H37" s="313"/>
      <c r="I37" s="313"/>
      <c r="J37" s="315"/>
      <c r="K37" s="316"/>
      <c r="L37" s="317">
        <f t="shared" si="2"/>
        <v>0</v>
      </c>
      <c r="M37" s="321">
        <v>50</v>
      </c>
    </row>
    <row r="38" spans="1:13" s="283" customFormat="1" ht="15.75" x14ac:dyDescent="0.25">
      <c r="A38" s="311" t="s">
        <v>344</v>
      </c>
      <c r="B38" s="320" t="s">
        <v>135</v>
      </c>
      <c r="C38" s="312"/>
      <c r="D38" s="313"/>
      <c r="E38" s="313">
        <f>SUMIF('ping - pong'!B$65:B$82,B38,'ping - pong'!C$65:C$82)</f>
        <v>0</v>
      </c>
      <c r="F38" s="314"/>
      <c r="G38" s="307"/>
      <c r="H38" s="313"/>
      <c r="I38" s="313"/>
      <c r="J38" s="315"/>
      <c r="K38" s="316"/>
      <c r="L38" s="317">
        <f t="shared" si="2"/>
        <v>0</v>
      </c>
      <c r="M38" s="321">
        <v>50</v>
      </c>
    </row>
    <row r="39" spans="1:13" s="283" customFormat="1" ht="15.75" x14ac:dyDescent="0.25">
      <c r="A39" s="311" t="s">
        <v>345</v>
      </c>
      <c r="B39" s="319" t="s">
        <v>330</v>
      </c>
      <c r="C39" s="312"/>
      <c r="D39" s="313"/>
      <c r="E39" s="313"/>
      <c r="F39" s="314"/>
      <c r="G39" s="307">
        <f>SUMIF(triatlon!B$5:B$27,B39,triatlon!K$5:K$27)</f>
        <v>0</v>
      </c>
      <c r="H39" s="313"/>
      <c r="I39" s="313"/>
      <c r="J39" s="315"/>
      <c r="K39" s="316"/>
      <c r="L39" s="317">
        <f t="shared" si="2"/>
        <v>0</v>
      </c>
      <c r="M39" s="321">
        <v>50</v>
      </c>
    </row>
    <row r="40" spans="1:13" s="283" customFormat="1" ht="15.75" x14ac:dyDescent="0.25">
      <c r="A40" s="311" t="s">
        <v>346</v>
      </c>
      <c r="B40" s="319" t="s">
        <v>72</v>
      </c>
      <c r="C40" s="312"/>
      <c r="D40" s="313"/>
      <c r="E40" s="313">
        <f>SUMIF('ping - pong'!B$65:B$82,B40,'ping - pong'!C$65:C$82)</f>
        <v>0</v>
      </c>
      <c r="F40" s="314"/>
      <c r="G40" s="307"/>
      <c r="H40" s="313"/>
      <c r="I40" s="313"/>
      <c r="J40" s="315"/>
      <c r="K40" s="316"/>
      <c r="L40" s="317">
        <f t="shared" si="2"/>
        <v>0</v>
      </c>
      <c r="M40" s="321">
        <v>300</v>
      </c>
    </row>
    <row r="41" spans="1:13" s="283" customFormat="1" ht="15.75" x14ac:dyDescent="0.25">
      <c r="A41" s="311" t="s">
        <v>347</v>
      </c>
      <c r="B41" s="319" t="s">
        <v>102</v>
      </c>
      <c r="C41" s="312"/>
      <c r="D41" s="313"/>
      <c r="E41" s="313"/>
      <c r="F41" s="314"/>
      <c r="G41" s="307">
        <f>SUMIF(triatlon!B$5:B$27,B41,triatlon!K$5:K$27)</f>
        <v>0</v>
      </c>
      <c r="H41" s="313"/>
      <c r="I41" s="313"/>
      <c r="J41" s="315"/>
      <c r="K41" s="316"/>
      <c r="L41" s="317">
        <f t="shared" si="2"/>
        <v>0</v>
      </c>
      <c r="M41" s="321">
        <v>50</v>
      </c>
    </row>
    <row r="42" spans="1:13" s="283" customFormat="1" ht="15.75" x14ac:dyDescent="0.25">
      <c r="A42" s="311" t="s">
        <v>367</v>
      </c>
      <c r="B42" s="319" t="s">
        <v>127</v>
      </c>
      <c r="C42" s="312"/>
      <c r="D42" s="313"/>
      <c r="E42" s="313">
        <f>SUMIF('ping - pong'!B$65:B$82,B42,'ping - pong'!C$65:C$82)</f>
        <v>0</v>
      </c>
      <c r="F42" s="314"/>
      <c r="G42" s="307"/>
      <c r="H42" s="313"/>
      <c r="I42" s="313"/>
      <c r="J42" s="315"/>
      <c r="K42" s="316"/>
      <c r="L42" s="317">
        <f t="shared" si="2"/>
        <v>0</v>
      </c>
      <c r="M42" s="321">
        <v>50</v>
      </c>
    </row>
    <row r="43" spans="1:13" s="283" customFormat="1" ht="15.75" x14ac:dyDescent="0.25">
      <c r="A43" s="311" t="s">
        <v>368</v>
      </c>
      <c r="B43" s="319" t="s">
        <v>331</v>
      </c>
      <c r="C43" s="312"/>
      <c r="D43" s="313"/>
      <c r="E43" s="313"/>
      <c r="F43" s="314"/>
      <c r="G43" s="307">
        <f>SUMIF(triatlon!B$5:B$27,B43,triatlon!K$5:K$27)</f>
        <v>0</v>
      </c>
      <c r="H43" s="313"/>
      <c r="I43" s="313"/>
      <c r="J43" s="315"/>
      <c r="K43" s="316"/>
      <c r="L43" s="317">
        <f t="shared" si="2"/>
        <v>0</v>
      </c>
      <c r="M43" s="321">
        <v>50</v>
      </c>
    </row>
    <row r="44" spans="1:13" s="283" customFormat="1" ht="15.75" x14ac:dyDescent="0.25">
      <c r="A44" s="311" t="s">
        <v>369</v>
      </c>
      <c r="B44" s="319" t="s">
        <v>332</v>
      </c>
      <c r="C44" s="312"/>
      <c r="D44" s="313"/>
      <c r="E44" s="313"/>
      <c r="F44" s="314"/>
      <c r="G44" s="307">
        <f>SUMIF(triatlon!B$5:B$27,B44,triatlon!K$5:K$27)</f>
        <v>0</v>
      </c>
      <c r="H44" s="313"/>
      <c r="I44" s="313"/>
      <c r="J44" s="315"/>
      <c r="K44" s="316"/>
      <c r="L44" s="317">
        <f t="shared" si="2"/>
        <v>0</v>
      </c>
      <c r="M44" s="321">
        <v>50</v>
      </c>
    </row>
    <row r="45" spans="1:13" s="283" customFormat="1" ht="15.75" x14ac:dyDescent="0.25">
      <c r="A45" s="311" t="s">
        <v>417</v>
      </c>
      <c r="B45" s="319" t="s">
        <v>103</v>
      </c>
      <c r="C45" s="312"/>
      <c r="D45" s="313"/>
      <c r="E45" s="313"/>
      <c r="F45" s="314"/>
      <c r="G45" s="307">
        <f>SUMIF(triatlon!B$5:B$27,B45,triatlon!K$5:K$27)</f>
        <v>0</v>
      </c>
      <c r="H45" s="313"/>
      <c r="I45" s="313"/>
      <c r="J45" s="315"/>
      <c r="K45" s="316"/>
      <c r="L45" s="317">
        <f t="shared" si="2"/>
        <v>0</v>
      </c>
      <c r="M45" s="321">
        <v>50</v>
      </c>
    </row>
    <row r="46" spans="1:13" s="283" customFormat="1" ht="15.75" x14ac:dyDescent="0.25">
      <c r="A46" s="311" t="s">
        <v>418</v>
      </c>
      <c r="B46" s="319" t="s">
        <v>409</v>
      </c>
      <c r="C46" s="312"/>
      <c r="D46" s="313"/>
      <c r="E46" s="313"/>
      <c r="F46" s="314"/>
      <c r="G46" s="307"/>
      <c r="H46" s="313"/>
      <c r="I46" s="313">
        <f>SUMIF(kuželky!C$39:'kuželky'!C$60,B46,kuželky!D$39:D$60)</f>
        <v>0</v>
      </c>
      <c r="J46" s="315"/>
      <c r="K46" s="316"/>
      <c r="L46" s="317">
        <f t="shared" si="2"/>
        <v>0</v>
      </c>
      <c r="M46" s="321">
        <v>50</v>
      </c>
    </row>
    <row r="47" spans="1:13" ht="16.5" thickBot="1" x14ac:dyDescent="0.3">
      <c r="A47" s="311" t="s">
        <v>419</v>
      </c>
      <c r="B47" s="320" t="s">
        <v>58</v>
      </c>
      <c r="C47" s="312"/>
      <c r="D47" s="313"/>
      <c r="E47" s="313"/>
      <c r="F47" s="314"/>
      <c r="G47" s="307"/>
      <c r="H47" s="313"/>
      <c r="I47" s="313">
        <f>SUMIF(kuželky!C$39:'kuželky'!C$60,B47,kuželky!D$39:D$60)</f>
        <v>0</v>
      </c>
      <c r="J47" s="315"/>
      <c r="K47" s="316"/>
      <c r="L47" s="317">
        <f t="shared" si="2"/>
        <v>0</v>
      </c>
      <c r="M47" s="321">
        <v>50</v>
      </c>
    </row>
    <row r="48" spans="1:13" ht="21.75" thickBot="1" x14ac:dyDescent="0.4">
      <c r="A48" s="829" t="s">
        <v>77</v>
      </c>
      <c r="B48" s="830"/>
      <c r="C48" s="830"/>
      <c r="D48" s="830"/>
      <c r="E48" s="830"/>
      <c r="F48" s="830"/>
      <c r="G48" s="830"/>
      <c r="H48" s="830"/>
      <c r="I48" s="830"/>
      <c r="J48" s="830"/>
      <c r="K48" s="830"/>
      <c r="L48" s="830"/>
      <c r="M48" s="831"/>
    </row>
    <row r="49" spans="1:13" ht="32.25" thickBot="1" x14ac:dyDescent="0.25">
      <c r="A49" s="214" t="s">
        <v>0</v>
      </c>
      <c r="B49" s="205" t="s">
        <v>1</v>
      </c>
      <c r="C49" s="746" t="s">
        <v>173</v>
      </c>
      <c r="D49" s="746" t="s">
        <v>174</v>
      </c>
      <c r="E49" s="746" t="s">
        <v>214</v>
      </c>
      <c r="F49" s="746" t="s">
        <v>2</v>
      </c>
      <c r="G49" s="747" t="s">
        <v>3</v>
      </c>
      <c r="H49" s="746" t="s">
        <v>4</v>
      </c>
      <c r="I49" s="745" t="s">
        <v>215</v>
      </c>
      <c r="J49" s="209" t="s">
        <v>57</v>
      </c>
      <c r="K49" s="210" t="s">
        <v>130</v>
      </c>
      <c r="L49" s="211" t="s">
        <v>5</v>
      </c>
      <c r="M49" s="212" t="s">
        <v>71</v>
      </c>
    </row>
    <row r="50" spans="1:13" ht="15.75" x14ac:dyDescent="0.25">
      <c r="A50" s="546" t="s">
        <v>6</v>
      </c>
      <c r="B50" s="541" t="s">
        <v>104</v>
      </c>
      <c r="C50" s="289">
        <f>SUMIF('běžky - skiatlon'!B$5:B$27,B50,'běžky - skiatlon'!J$5:J$27)</f>
        <v>18</v>
      </c>
      <c r="D50" s="290">
        <f>SUMIF('lyže - sjezd'!B$3:B$33,B50,'lyže - sjezd'!K$3:K$33)</f>
        <v>18</v>
      </c>
      <c r="E50" s="291">
        <f>SUMIF('ping - pong'!E$65:E$81,B50,'ping - pong'!F$65:F$81)</f>
        <v>20</v>
      </c>
      <c r="F50" s="291">
        <f>SUMIF(biatlon!B$4:B$30,B50,biatlon!M$4:M$30)</f>
        <v>19</v>
      </c>
      <c r="G50" s="290">
        <f>SUMIF(triatlon!B$31:'triatlon'!B$36,B50,triatlon!K$31:K$36)</f>
        <v>16</v>
      </c>
      <c r="H50" s="748">
        <f>SUMIF(orienťáky!B$4:'orienťáky'!B$35,B50,orienťáky!F$4:F$35)</f>
        <v>17</v>
      </c>
      <c r="I50" s="290">
        <f>SUMIF(kuželky!C$67:'kuželky'!C$79,B50,kuželky!E$67:E$79)</f>
        <v>20</v>
      </c>
      <c r="J50" s="828">
        <f>SUMIF(kanoe!B$25:B$31,B50,kanoe!F$25:F$31)</f>
        <v>14</v>
      </c>
      <c r="K50" s="755">
        <v>2</v>
      </c>
      <c r="L50" s="292">
        <f>SUM(C50:K50)-J50</f>
        <v>130</v>
      </c>
      <c r="M50" s="322">
        <v>300</v>
      </c>
    </row>
    <row r="51" spans="1:13" ht="15.75" x14ac:dyDescent="0.25">
      <c r="A51" s="547" t="s">
        <v>7</v>
      </c>
      <c r="B51" s="542" t="s">
        <v>218</v>
      </c>
      <c r="C51" s="293">
        <f>SUMIF('běžky - skiatlon'!B$5:B$34,B51,'běžky - skiatlon'!J$5:J$34)</f>
        <v>14</v>
      </c>
      <c r="D51" s="286">
        <f>SUMIF('lyže - sjezd'!B$3:B$33,B51,'lyže - sjezd'!K$3:K$33)</f>
        <v>12</v>
      </c>
      <c r="E51" s="287">
        <f>SUMIF('ping - pong'!E$65:E$81,B51,'ping - pong'!F$65:F$81)</f>
        <v>18</v>
      </c>
      <c r="F51" s="287">
        <f>SUMIF(biatlon!B$4:B$30,B51,biatlon!M$4:M$30)</f>
        <v>18</v>
      </c>
      <c r="G51" s="286">
        <f>SUMIF(triatlon!B$31:'triatlon'!B$36,B51,triatlon!K$31:K$36)</f>
        <v>20</v>
      </c>
      <c r="H51" s="313">
        <f>SUMIF(orienťáky!B$4:'orienťáky'!B$35,B51,orienťáky!F$4:F$35)</f>
        <v>20</v>
      </c>
      <c r="I51" s="801">
        <f>SUMIF(kuželky!C$67:'kuželky'!C$79,B51,kuželky!E$67:E$79)</f>
        <v>14</v>
      </c>
      <c r="J51" s="294">
        <f>SUMIF(kanoe!B$25:B$30,B51,kanoe!F$25:F$30)</f>
        <v>17</v>
      </c>
      <c r="K51" s="295">
        <v>2</v>
      </c>
      <c r="L51" s="296">
        <f>SUM(C51:K51)-I51</f>
        <v>121</v>
      </c>
      <c r="M51" s="297">
        <v>300</v>
      </c>
    </row>
    <row r="52" spans="1:13" ht="15.75" x14ac:dyDescent="0.25">
      <c r="A52" s="547" t="s">
        <v>8</v>
      </c>
      <c r="B52" s="542" t="s">
        <v>216</v>
      </c>
      <c r="C52" s="293">
        <f>SUMIF('běžky - skiatlon'!B$5:B$27,B52,'běžky - skiatlon'!J$5:J$27)</f>
        <v>20</v>
      </c>
      <c r="D52" s="286">
        <f>SUMIF('lyže - sjezd'!B$3:B$33,B52,'lyže - sjezd'!K$3:K$33)</f>
        <v>17</v>
      </c>
      <c r="E52" s="287"/>
      <c r="F52" s="287">
        <f>SUMIF(biatlon!B$4:B$30,B52,biatlon!M$4:M$30)</f>
        <v>14</v>
      </c>
      <c r="G52" s="286">
        <f>SUMIF(triatlon!B$31:'triatlon'!B$36,B52,triatlon!K$31:K$36)</f>
        <v>19</v>
      </c>
      <c r="H52" s="313">
        <f>SUMIF(orienťáky!B$4:'orienťáky'!B$35,B52,orienťáky!F$4:F$35)</f>
        <v>19</v>
      </c>
      <c r="I52" s="286">
        <f>SUMIF(kuželky!C$67:'kuželky'!C$79,B52,kuželky!E$67:E$79)</f>
        <v>10</v>
      </c>
      <c r="J52" s="294">
        <f>SUMIF(kanoe!B$25:B$30,B52,kanoe!F$25:F$30)</f>
        <v>20</v>
      </c>
      <c r="K52" s="295"/>
      <c r="L52" s="296">
        <f>SUM(C52:J52)</f>
        <v>119</v>
      </c>
      <c r="M52" s="297">
        <v>300</v>
      </c>
    </row>
    <row r="53" spans="1:13" ht="15.75" x14ac:dyDescent="0.25">
      <c r="A53" s="547" t="s">
        <v>9</v>
      </c>
      <c r="B53" s="544" t="s">
        <v>105</v>
      </c>
      <c r="C53" s="293">
        <f>SUMIF('běžky - skiatlon'!B$5:B$34,B53,'běžky - skiatlon'!J$5:J$34)</f>
        <v>17</v>
      </c>
      <c r="D53" s="286">
        <f>SUMIF('lyže - sjezd'!B$3:B$33,B53,'lyže - sjezd'!K$3:K$33)</f>
        <v>11</v>
      </c>
      <c r="E53" s="287">
        <f>SUMIF('ping - pong'!E$65:E$81,B53,'ping - pong'!F$65:F$81)</f>
        <v>19</v>
      </c>
      <c r="F53" s="287">
        <f>SUMIF(biatlon!B$4:B$30,B53,biatlon!M$4:M$30)</f>
        <v>20</v>
      </c>
      <c r="G53" s="286">
        <f>SUMIF(triatlon!B$31:'triatlon'!B$36,B53,triatlon!K$31:K$36)</f>
        <v>18</v>
      </c>
      <c r="H53" s="313">
        <f>SUMIF(orienťáky!B$4:'orienťáky'!B$35,B53,orienťáky!F$4:F$35)</f>
        <v>15</v>
      </c>
      <c r="I53" s="801">
        <f>SUMIF(kuželky!C$67:'kuželky'!C$79,B53,kuželky!E$67:E$79)</f>
        <v>9</v>
      </c>
      <c r="J53" s="294">
        <f>SUMIF(kanoe!B$25:B$30,B53,kanoe!F$25:F$30)</f>
        <v>16</v>
      </c>
      <c r="K53" s="295">
        <v>2</v>
      </c>
      <c r="L53" s="296">
        <f>SUM(C53:K53)-I53</f>
        <v>118</v>
      </c>
      <c r="M53" s="297">
        <v>300</v>
      </c>
    </row>
    <row r="54" spans="1:13" ht="15.75" x14ac:dyDescent="0.25">
      <c r="A54" s="548" t="s">
        <v>10</v>
      </c>
      <c r="B54" s="543" t="s">
        <v>128</v>
      </c>
      <c r="C54" s="293">
        <f>SUMIF('běžky - skiatlon'!B$5:B$34,B54,'běžky - skiatlon'!J$5:J$34)</f>
        <v>16</v>
      </c>
      <c r="D54" s="286">
        <f>SUMIF('lyže - sjezd'!B$3:B$33,B54,'lyže - sjezd'!K$3:K$33)</f>
        <v>14</v>
      </c>
      <c r="E54" s="287">
        <f>SUMIF('ping - pong'!E$65:E$81,B54,'ping - pong'!F$65:F$81)</f>
        <v>15</v>
      </c>
      <c r="F54" s="287">
        <f>SUMIF(biatlon!B$4:B$30,B54,biatlon!M$4:M$30)</f>
        <v>17</v>
      </c>
      <c r="G54" s="286"/>
      <c r="H54" s="313">
        <f>SUMIF(orienťáky!B$4:'orienťáky'!B$35,B54,orienťáky!F$4:F$35)</f>
        <v>16</v>
      </c>
      <c r="I54" s="286">
        <f>SUMIF(kuželky!C$67:'kuželky'!C$79,B54,kuželky!E$67:E$79)</f>
        <v>17</v>
      </c>
      <c r="J54" s="294">
        <f>SUMIF(kanoe!B$25:B$30,B54,kanoe!F$25:F$30)</f>
        <v>15</v>
      </c>
      <c r="K54" s="295"/>
      <c r="L54" s="296">
        <f t="shared" ref="L54:L72" si="3">SUM(C54:J54)</f>
        <v>110</v>
      </c>
      <c r="M54" s="297">
        <v>300</v>
      </c>
    </row>
    <row r="55" spans="1:13" ht="15.75" x14ac:dyDescent="0.25">
      <c r="A55" s="548" t="s">
        <v>11</v>
      </c>
      <c r="B55" s="544" t="s">
        <v>100</v>
      </c>
      <c r="C55" s="293">
        <f>SUMIF('běžky - skiatlon'!B$5:B$34,B55,'běžky - skiatlon'!J$5:J$34)</f>
        <v>12</v>
      </c>
      <c r="D55" s="286">
        <f>SUMIF('lyže - sjezd'!B$3:B$33,B55,'lyže - sjezd'!K$3:K$33)</f>
        <v>16</v>
      </c>
      <c r="E55" s="287">
        <f>SUMIF('ping - pong'!E$65:E$81,B55,'ping - pong'!F$65:F$81)</f>
        <v>14</v>
      </c>
      <c r="F55" s="287">
        <f>SUMIF(biatlon!B$4:B$30,B55,biatlon!M$4:M$30)</f>
        <v>15</v>
      </c>
      <c r="G55" s="286"/>
      <c r="H55" s="313"/>
      <c r="I55" s="286">
        <f>SUMIF(kuželky!C$67:'kuželky'!C$79,B55,kuželky!E$67:E$79)</f>
        <v>19</v>
      </c>
      <c r="J55" s="294">
        <f>SUMIF(kanoe!B$25:B$30,B55,kanoe!F$25:F$30)</f>
        <v>19</v>
      </c>
      <c r="K55" s="298"/>
      <c r="L55" s="296">
        <f t="shared" si="3"/>
        <v>95</v>
      </c>
      <c r="M55" s="297">
        <v>300</v>
      </c>
    </row>
    <row r="56" spans="1:13" ht="15.75" x14ac:dyDescent="0.25">
      <c r="A56" s="548" t="s">
        <v>12</v>
      </c>
      <c r="B56" s="544" t="s">
        <v>161</v>
      </c>
      <c r="C56" s="293">
        <f>SUMIF('běžky - skiatlon'!B$5:B$27,B56,'běžky - skiatlon'!J$5:J$27)</f>
        <v>19</v>
      </c>
      <c r="D56" s="286">
        <f>SUMIF('lyže - sjezd'!B$3:B$33,B56,'lyže - sjezd'!K$3:K$33)</f>
        <v>19</v>
      </c>
      <c r="E56" s="287"/>
      <c r="F56" s="287">
        <f>SUMIF(biatlon!B$4:B$30,B56,biatlon!M$4:M$30)</f>
        <v>13</v>
      </c>
      <c r="G56" s="286"/>
      <c r="H56" s="313"/>
      <c r="I56" s="286">
        <f>SUMIF(kuželky!C$67:'kuželky'!C$79,B56,kuželky!E$67:E$79)</f>
        <v>15</v>
      </c>
      <c r="J56" s="294"/>
      <c r="K56" s="295"/>
      <c r="L56" s="296">
        <f t="shared" si="3"/>
        <v>66</v>
      </c>
      <c r="M56" s="407">
        <v>300</v>
      </c>
    </row>
    <row r="57" spans="1:13" ht="15.75" x14ac:dyDescent="0.25">
      <c r="A57" s="548" t="s">
        <v>13</v>
      </c>
      <c r="B57" s="544" t="s">
        <v>219</v>
      </c>
      <c r="C57" s="293">
        <f>SUMIF('běžky - skiatlon'!B$5:B$34,B57,'běžky - skiatlon'!J$5:J$34)</f>
        <v>11</v>
      </c>
      <c r="D57" s="286">
        <f>SUMIF('lyže - sjezd'!B$3:B$33,B57,'lyže - sjezd'!K$3:K$33)</f>
        <v>20</v>
      </c>
      <c r="E57" s="287"/>
      <c r="F57" s="287"/>
      <c r="G57" s="286"/>
      <c r="H57" s="313"/>
      <c r="I57" s="286">
        <f>SUMIF(kuželky!C$67:'kuželky'!C$79,B57,kuželky!E$67:E$79)</f>
        <v>16</v>
      </c>
      <c r="J57" s="294"/>
      <c r="K57" s="298"/>
      <c r="L57" s="296">
        <f t="shared" si="3"/>
        <v>47</v>
      </c>
      <c r="M57" s="299"/>
    </row>
    <row r="58" spans="1:13" ht="15.75" x14ac:dyDescent="0.25">
      <c r="A58" s="548" t="s">
        <v>14</v>
      </c>
      <c r="B58" s="543" t="s">
        <v>217</v>
      </c>
      <c r="C58" s="293">
        <f>SUMIF('běžky - skiatlon'!B$5:B$34,B58,'běžky - skiatlon'!J$5:J$34)</f>
        <v>15</v>
      </c>
      <c r="D58" s="286"/>
      <c r="E58" s="287"/>
      <c r="F58" s="287"/>
      <c r="G58" s="286"/>
      <c r="H58" s="313">
        <f>SUMIF(orienťáky!B$4:'orienťáky'!B$35,B58,orienťáky!F$4:F$35)</f>
        <v>18</v>
      </c>
      <c r="I58" s="286"/>
      <c r="J58" s="294"/>
      <c r="K58" s="295"/>
      <c r="L58" s="296">
        <f t="shared" si="3"/>
        <v>33</v>
      </c>
      <c r="M58" s="297"/>
    </row>
    <row r="59" spans="1:13" ht="15.75" x14ac:dyDescent="0.25">
      <c r="A59" s="548" t="s">
        <v>15</v>
      </c>
      <c r="B59" s="545" t="s">
        <v>221</v>
      </c>
      <c r="C59" s="674"/>
      <c r="D59" s="286">
        <f>SUMIF('lyže - sjezd'!B$3:B$33,B59,'lyže - sjezd'!K$3:K$33)</f>
        <v>13</v>
      </c>
      <c r="E59" s="287"/>
      <c r="F59" s="287"/>
      <c r="G59" s="286"/>
      <c r="H59" s="313">
        <f>SUMIF(orienťáky!B$4:'orienťáky'!B$35,B59,orienťáky!F$4:F$35)</f>
        <v>8</v>
      </c>
      <c r="I59" s="286">
        <f>SUMIF(kuželky!C$67:'kuželky'!C$79,B59,kuželky!E$67:E$79)</f>
        <v>11</v>
      </c>
      <c r="J59" s="294"/>
      <c r="K59" s="298"/>
      <c r="L59" s="296">
        <f t="shared" si="3"/>
        <v>32</v>
      </c>
      <c r="M59" s="297">
        <v>100</v>
      </c>
    </row>
    <row r="60" spans="1:13" s="283" customFormat="1" ht="15.75" x14ac:dyDescent="0.25">
      <c r="A60" s="548" t="s">
        <v>16</v>
      </c>
      <c r="B60" s="544" t="s">
        <v>131</v>
      </c>
      <c r="C60" s="293">
        <f>SUMIF('běžky - skiatlon'!B$5:B$34,B60,'běžky - skiatlon'!J$5:J$34)</f>
        <v>13</v>
      </c>
      <c r="D60" s="286"/>
      <c r="E60" s="287"/>
      <c r="F60" s="287"/>
      <c r="G60" s="286"/>
      <c r="H60" s="313">
        <f>SUMIF(orienťáky!B$4:'orienťáky'!B$35,B60,orienťáky!F$4:F$35)</f>
        <v>9</v>
      </c>
      <c r="I60" s="286">
        <f>SUMIF(kuželky!C$67:'kuželky'!C$79,B60,kuželky!E$67:E$79)</f>
        <v>9</v>
      </c>
      <c r="J60" s="294"/>
      <c r="K60" s="298"/>
      <c r="L60" s="296">
        <f t="shared" si="3"/>
        <v>31</v>
      </c>
      <c r="M60" s="297">
        <v>50</v>
      </c>
    </row>
    <row r="61" spans="1:13" s="283" customFormat="1" ht="15.75" x14ac:dyDescent="0.25">
      <c r="A61" s="548" t="s">
        <v>17</v>
      </c>
      <c r="B61" s="544" t="s">
        <v>159</v>
      </c>
      <c r="C61" s="293"/>
      <c r="D61" s="286"/>
      <c r="E61" s="287">
        <f>SUMIF('ping - pong'!E$65:E$81,B61,'ping - pong'!F$65:F$81)</f>
        <v>17</v>
      </c>
      <c r="F61" s="287"/>
      <c r="G61" s="286"/>
      <c r="H61" s="313">
        <f>SUMIF(orienťáky!B$4:'orienťáky'!B$35,B61,orienťáky!F$4:F$35)</f>
        <v>12</v>
      </c>
      <c r="I61" s="286"/>
      <c r="J61" s="294"/>
      <c r="K61" s="298"/>
      <c r="L61" s="296">
        <f t="shared" si="3"/>
        <v>29</v>
      </c>
      <c r="M61" s="297">
        <v>150</v>
      </c>
    </row>
    <row r="62" spans="1:13" s="283" customFormat="1" ht="15.75" x14ac:dyDescent="0.25">
      <c r="A62" s="548" t="s">
        <v>18</v>
      </c>
      <c r="B62" s="545" t="s">
        <v>220</v>
      </c>
      <c r="C62" s="293"/>
      <c r="D62" s="286">
        <f>SUMIF('lyže - sjezd'!B$3:B$33,B62,'lyže - sjezd'!K$3:K$33)</f>
        <v>15</v>
      </c>
      <c r="E62" s="287"/>
      <c r="F62" s="287"/>
      <c r="G62" s="286"/>
      <c r="H62" s="313"/>
      <c r="I62" s="286">
        <f>SUMIF(kuželky!C$67:'kuželky'!C$79,B62,kuželky!E$67:E$79)</f>
        <v>13</v>
      </c>
      <c r="J62" s="294"/>
      <c r="K62" s="298"/>
      <c r="L62" s="296">
        <f t="shared" si="3"/>
        <v>28</v>
      </c>
      <c r="M62" s="297">
        <v>50</v>
      </c>
    </row>
    <row r="63" spans="1:13" s="283" customFormat="1" ht="15.75" x14ac:dyDescent="0.25">
      <c r="A63" s="548" t="s">
        <v>19</v>
      </c>
      <c r="B63" s="544" t="s">
        <v>47</v>
      </c>
      <c r="C63" s="293"/>
      <c r="D63" s="286"/>
      <c r="E63" s="287"/>
      <c r="F63" s="287"/>
      <c r="G63" s="286"/>
      <c r="H63" s="313">
        <f>SUMIF(orienťáky!B$4:'orienťáky'!B$35,B63,orienťáky!F$4:F$35)</f>
        <v>10</v>
      </c>
      <c r="I63" s="286"/>
      <c r="J63" s="294">
        <f>SUMIF(kanoe!B$25:B$30,B63,kanoe!F$25:F$30)</f>
        <v>18</v>
      </c>
      <c r="K63" s="298"/>
      <c r="L63" s="296">
        <f t="shared" si="3"/>
        <v>28</v>
      </c>
      <c r="M63" s="297">
        <v>100</v>
      </c>
    </row>
    <row r="64" spans="1:13" s="283" customFormat="1" ht="15.75" x14ac:dyDescent="0.25">
      <c r="A64" s="548" t="s">
        <v>20</v>
      </c>
      <c r="B64" s="544" t="s">
        <v>172</v>
      </c>
      <c r="C64" s="293">
        <f>SUMIF('běžky - skiatlon'!B$5:B$34,B64,'běžky - skiatlon'!J$5:J$34)</f>
        <v>10</v>
      </c>
      <c r="D64" s="286"/>
      <c r="E64" s="287">
        <f>SUMIF('ping - pong'!E$65:E$81,B64,'ping - pong'!F$65:F$81)</f>
        <v>16</v>
      </c>
      <c r="F64" s="287"/>
      <c r="G64" s="286"/>
      <c r="H64" s="313"/>
      <c r="I64" s="286"/>
      <c r="J64" s="294"/>
      <c r="K64" s="298"/>
      <c r="L64" s="296">
        <f t="shared" si="3"/>
        <v>26</v>
      </c>
      <c r="M64" s="297">
        <v>50</v>
      </c>
    </row>
    <row r="65" spans="1:13" s="283" customFormat="1" ht="15.75" x14ac:dyDescent="0.25">
      <c r="A65" s="548" t="s">
        <v>21</v>
      </c>
      <c r="B65" s="544" t="s">
        <v>154</v>
      </c>
      <c r="C65" s="293"/>
      <c r="D65" s="286"/>
      <c r="E65" s="287"/>
      <c r="F65" s="287"/>
      <c r="G65" s="286"/>
      <c r="H65" s="313"/>
      <c r="I65" s="286">
        <f>SUMIF(kuželky!C$67:'kuželky'!C$79,B65,kuželky!E$67:E$79)</f>
        <v>18</v>
      </c>
      <c r="J65" s="294"/>
      <c r="K65" s="298"/>
      <c r="L65" s="296">
        <f t="shared" si="3"/>
        <v>18</v>
      </c>
      <c r="M65" s="299"/>
    </row>
    <row r="66" spans="1:13" s="283" customFormat="1" ht="15.75" x14ac:dyDescent="0.25">
      <c r="A66" s="548" t="s">
        <v>22</v>
      </c>
      <c r="B66" s="544" t="s">
        <v>333</v>
      </c>
      <c r="C66" s="293"/>
      <c r="D66" s="286"/>
      <c r="E66" s="287"/>
      <c r="F66" s="287"/>
      <c r="G66" s="286">
        <f>SUMIF(triatlon!B$31:'triatlon'!B$36,B66,triatlon!K$31:K$36)</f>
        <v>17</v>
      </c>
      <c r="H66" s="313"/>
      <c r="I66" s="286"/>
      <c r="J66" s="294"/>
      <c r="K66" s="298"/>
      <c r="L66" s="296">
        <f t="shared" si="3"/>
        <v>17</v>
      </c>
      <c r="M66" s="297">
        <v>50</v>
      </c>
    </row>
    <row r="67" spans="1:13" s="283" customFormat="1" ht="15.75" x14ac:dyDescent="0.25">
      <c r="A67" s="548" t="s">
        <v>23</v>
      </c>
      <c r="B67" s="545" t="s">
        <v>81</v>
      </c>
      <c r="C67" s="293"/>
      <c r="D67" s="286"/>
      <c r="E67" s="287"/>
      <c r="F67" s="287">
        <f>SUMIF(biatlon!B$4:B$30,B67,biatlon!M$4:M$30)</f>
        <v>16</v>
      </c>
      <c r="G67" s="286"/>
      <c r="H67" s="313"/>
      <c r="I67" s="286"/>
      <c r="J67" s="294"/>
      <c r="K67" s="298"/>
      <c r="L67" s="296">
        <f t="shared" si="3"/>
        <v>16</v>
      </c>
      <c r="M67" s="299"/>
    </row>
    <row r="68" spans="1:13" s="283" customFormat="1" ht="15.75" x14ac:dyDescent="0.25">
      <c r="A68" s="548" t="s">
        <v>24</v>
      </c>
      <c r="B68" s="544" t="s">
        <v>334</v>
      </c>
      <c r="C68" s="293"/>
      <c r="D68" s="286"/>
      <c r="E68" s="287"/>
      <c r="F68" s="287"/>
      <c r="G68" s="286">
        <f>SUMIF(triatlon!B$31:'triatlon'!B$36,B68,triatlon!K$31:K$36)</f>
        <v>15</v>
      </c>
      <c r="H68" s="313"/>
      <c r="I68" s="286"/>
      <c r="J68" s="294"/>
      <c r="K68" s="298"/>
      <c r="L68" s="296">
        <f t="shared" si="3"/>
        <v>15</v>
      </c>
      <c r="M68" s="297">
        <v>50</v>
      </c>
    </row>
    <row r="69" spans="1:13" ht="15.75" x14ac:dyDescent="0.25">
      <c r="A69" s="548" t="s">
        <v>78</v>
      </c>
      <c r="B69" s="544" t="s">
        <v>357</v>
      </c>
      <c r="C69" s="293"/>
      <c r="D69" s="286"/>
      <c r="E69" s="287"/>
      <c r="F69" s="287"/>
      <c r="G69" s="286"/>
      <c r="H69" s="313">
        <f>SUMIF(orienťáky!B$4:'orienťáky'!B$35,B69,orienťáky!F$4:F$35)</f>
        <v>14</v>
      </c>
      <c r="I69" s="286"/>
      <c r="J69" s="294"/>
      <c r="K69" s="298"/>
      <c r="L69" s="296">
        <f t="shared" si="3"/>
        <v>14</v>
      </c>
      <c r="M69" s="297">
        <v>100</v>
      </c>
    </row>
    <row r="70" spans="1:13" ht="15.75" x14ac:dyDescent="0.25">
      <c r="A70" s="548" t="s">
        <v>338</v>
      </c>
      <c r="B70" s="544" t="s">
        <v>155</v>
      </c>
      <c r="C70" s="293"/>
      <c r="D70" s="286"/>
      <c r="E70" s="287"/>
      <c r="F70" s="287"/>
      <c r="G70" s="286"/>
      <c r="H70" s="313">
        <f>SUMIF(orienťáky!B$4:'orienťáky'!B$35,B70,orienťáky!F$4:F$35)</f>
        <v>13</v>
      </c>
      <c r="I70" s="286"/>
      <c r="J70" s="294"/>
      <c r="K70" s="298"/>
      <c r="L70" s="296">
        <f t="shared" si="3"/>
        <v>13</v>
      </c>
      <c r="M70" s="297"/>
    </row>
    <row r="71" spans="1:13" ht="15.75" x14ac:dyDescent="0.25">
      <c r="A71" s="548" t="s">
        <v>338</v>
      </c>
      <c r="B71" s="544" t="s">
        <v>129</v>
      </c>
      <c r="C71" s="293"/>
      <c r="D71" s="286"/>
      <c r="E71" s="287"/>
      <c r="F71" s="287"/>
      <c r="G71" s="286"/>
      <c r="H71" s="313"/>
      <c r="I71" s="286">
        <f>SUMIF(kuželky!C$67:'kuželky'!C$79,B71,kuželky!E$67:E$79)</f>
        <v>13</v>
      </c>
      <c r="J71" s="294"/>
      <c r="K71" s="298"/>
      <c r="L71" s="296">
        <f t="shared" si="3"/>
        <v>13</v>
      </c>
      <c r="M71" s="297">
        <v>50</v>
      </c>
    </row>
    <row r="72" spans="1:13" ht="16.5" thickBot="1" x14ac:dyDescent="0.3">
      <c r="A72" s="549" t="s">
        <v>420</v>
      </c>
      <c r="B72" s="673" t="s">
        <v>358</v>
      </c>
      <c r="C72" s="554"/>
      <c r="D72" s="300"/>
      <c r="E72" s="147"/>
      <c r="F72" s="147"/>
      <c r="G72" s="300"/>
      <c r="H72" s="749">
        <f>SUMIF(orienťáky!B$4:'orienťáky'!B$35,B72,orienťáky!F$4:F$35)</f>
        <v>11</v>
      </c>
      <c r="I72" s="300"/>
      <c r="J72" s="827"/>
      <c r="K72" s="148"/>
      <c r="L72" s="149">
        <f t="shared" si="3"/>
        <v>11</v>
      </c>
      <c r="M72" s="323">
        <v>100</v>
      </c>
    </row>
    <row r="73" spans="1:13" ht="21.75" thickBot="1" x14ac:dyDescent="0.25">
      <c r="A73" s="840" t="s">
        <v>141</v>
      </c>
      <c r="B73" s="841"/>
      <c r="C73" s="841"/>
      <c r="D73" s="841"/>
      <c r="E73" s="841"/>
      <c r="F73" s="841"/>
      <c r="G73" s="841"/>
      <c r="H73" s="841"/>
      <c r="I73" s="841"/>
      <c r="J73" s="841"/>
      <c r="K73" s="841"/>
      <c r="L73" s="841"/>
      <c r="M73" s="841"/>
    </row>
    <row r="74" spans="1:13" ht="32.25" thickBot="1" x14ac:dyDescent="0.25">
      <c r="A74" s="214" t="s">
        <v>0</v>
      </c>
      <c r="B74" s="460" t="s">
        <v>1</v>
      </c>
      <c r="C74" s="412" t="s">
        <v>173</v>
      </c>
      <c r="D74" s="206" t="s">
        <v>174</v>
      </c>
      <c r="E74" s="206" t="s">
        <v>214</v>
      </c>
      <c r="F74" s="206" t="s">
        <v>2</v>
      </c>
      <c r="G74" s="207" t="s">
        <v>3</v>
      </c>
      <c r="H74" s="206" t="s">
        <v>4</v>
      </c>
      <c r="I74" s="208" t="s">
        <v>215</v>
      </c>
      <c r="J74" s="209" t="s">
        <v>57</v>
      </c>
      <c r="K74" s="215" t="s">
        <v>130</v>
      </c>
      <c r="L74" s="216" t="s">
        <v>5</v>
      </c>
      <c r="M74" s="217" t="s">
        <v>71</v>
      </c>
    </row>
    <row r="75" spans="1:13" ht="15.75" x14ac:dyDescent="0.25">
      <c r="A75" s="461" t="s">
        <v>6</v>
      </c>
      <c r="B75" s="751" t="s">
        <v>227</v>
      </c>
      <c r="C75" s="289">
        <f>SUMIF('běžky - skiatlon'!B$5:B$42,B75,'běžky - skiatlon'!F$5:F$42)</f>
        <v>10</v>
      </c>
      <c r="D75" s="290">
        <f>SUMIF('lyže - sjezd'!B$3:B$44,B75,'lyže - sjezd'!K$3:K$44)</f>
        <v>8</v>
      </c>
      <c r="E75" s="290">
        <v>8</v>
      </c>
      <c r="F75" s="291">
        <f>SUMIF(biatlon!B$4:B$38,B75,biatlon!M$4:M$38)</f>
        <v>9</v>
      </c>
      <c r="G75" s="290"/>
      <c r="H75" s="684">
        <v>9</v>
      </c>
      <c r="I75" s="684">
        <v>10</v>
      </c>
      <c r="J75" s="550"/>
      <c r="K75" s="302"/>
      <c r="L75" s="304">
        <f t="shared" ref="L75:L86" si="4">SUM(C75:J75)</f>
        <v>54</v>
      </c>
      <c r="M75" s="753">
        <v>50</v>
      </c>
    </row>
    <row r="76" spans="1:13" ht="15.75" x14ac:dyDescent="0.25">
      <c r="A76" s="462" t="s">
        <v>7</v>
      </c>
      <c r="B76" s="752" t="s">
        <v>139</v>
      </c>
      <c r="C76" s="293">
        <f>SUMIF('běžky - skiatlon'!B$5:B$42,B76,'běžky - skiatlon'!F$5:F$42)</f>
        <v>8</v>
      </c>
      <c r="D76" s="286">
        <f>SUMIF('lyže - sjezd'!B$3:B$44,B76,'lyže - sjezd'!K$3:K$44)</f>
        <v>10</v>
      </c>
      <c r="E76" s="286">
        <v>10</v>
      </c>
      <c r="F76" s="287">
        <f>SUMIF(biatlon!B$4:B$38,B76,biatlon!M$4:M$38)</f>
        <v>10</v>
      </c>
      <c r="G76" s="286">
        <f>SUMIF(triatlon!B$40:'triatlon'!B$47,B76,triatlon!K$40:K$47)</f>
        <v>7</v>
      </c>
      <c r="H76" s="685"/>
      <c r="I76" s="685">
        <v>7</v>
      </c>
      <c r="J76" s="299"/>
      <c r="K76" s="303"/>
      <c r="L76" s="288">
        <f t="shared" si="4"/>
        <v>52</v>
      </c>
      <c r="M76" s="301"/>
    </row>
    <row r="77" spans="1:13" ht="15.75" x14ac:dyDescent="0.25">
      <c r="A77" s="462" t="s">
        <v>8</v>
      </c>
      <c r="B77" s="752" t="s">
        <v>230</v>
      </c>
      <c r="C77" s="293">
        <f>SUMIF('běžky - skiatlon'!B$5:B$42,B77,'běžky - skiatlon'!F$5:F$42)</f>
        <v>6</v>
      </c>
      <c r="D77" s="286">
        <f>SUMIF('lyže - sjezd'!B$3:B$44,B77,'lyže - sjezd'!K$3:K$44)</f>
        <v>9</v>
      </c>
      <c r="E77" s="286">
        <v>9</v>
      </c>
      <c r="F77" s="287">
        <f>SUMIF(biatlon!B$4:B$38,B77,biatlon!M$4:M$38)</f>
        <v>8</v>
      </c>
      <c r="G77" s="286">
        <f>SUMIF(triatlon!B$40:'triatlon'!B$47,B77,triatlon!K$40:K$47)</f>
        <v>4</v>
      </c>
      <c r="H77" s="685"/>
      <c r="I77" s="685">
        <v>8</v>
      </c>
      <c r="J77" s="299"/>
      <c r="K77" s="303"/>
      <c r="L77" s="288">
        <f t="shared" si="4"/>
        <v>44</v>
      </c>
      <c r="M77" s="301"/>
    </row>
    <row r="78" spans="1:13" ht="15.75" x14ac:dyDescent="0.25">
      <c r="A78" s="256" t="s">
        <v>9</v>
      </c>
      <c r="B78" s="221" t="s">
        <v>140</v>
      </c>
      <c r="C78" s="293">
        <f>SUMIF('běžky - skiatlon'!B$5:B$42,B78,'běžky - skiatlon'!F$5:F$42)</f>
        <v>9</v>
      </c>
      <c r="D78" s="286">
        <f>SUMIF('lyže - sjezd'!B$3:B$44,B78,'lyže - sjezd'!K$3:K$44)</f>
        <v>6</v>
      </c>
      <c r="E78" s="286"/>
      <c r="F78" s="287">
        <f>SUMIF(biatlon!B$4:B$38,B78,biatlon!M$4:M$38)</f>
        <v>7</v>
      </c>
      <c r="G78" s="286">
        <f>SUMIF(triatlon!B$40:'triatlon'!B$47,B78,triatlon!K$40:K$47)</f>
        <v>5</v>
      </c>
      <c r="H78" s="685">
        <v>10</v>
      </c>
      <c r="I78" s="685"/>
      <c r="J78" s="299"/>
      <c r="K78" s="303"/>
      <c r="L78" s="288">
        <f t="shared" si="4"/>
        <v>37</v>
      </c>
      <c r="M78" s="301"/>
    </row>
    <row r="79" spans="1:13" s="283" customFormat="1" ht="15.75" x14ac:dyDescent="0.25">
      <c r="A79" s="256" t="s">
        <v>10</v>
      </c>
      <c r="B79" s="221" t="s">
        <v>228</v>
      </c>
      <c r="C79" s="293">
        <f>SUMIF('běžky - skiatlon'!B$5:B$42,B79,'běžky - skiatlon'!F$5:F$42)</f>
        <v>7</v>
      </c>
      <c r="D79" s="286">
        <f>SUMIF('lyže - sjezd'!B$3:B$44,B79,'lyže - sjezd'!K$3:K$44)</f>
        <v>5</v>
      </c>
      <c r="E79" s="286"/>
      <c r="F79" s="287"/>
      <c r="G79" s="286">
        <f>SUMIF(triatlon!B$40:'triatlon'!B$47,B79,triatlon!K$40:K$47)</f>
        <v>6</v>
      </c>
      <c r="H79" s="685"/>
      <c r="I79" s="685"/>
      <c r="J79" s="299"/>
      <c r="K79" s="303"/>
      <c r="L79" s="288">
        <f t="shared" si="4"/>
        <v>18</v>
      </c>
      <c r="M79" s="301"/>
    </row>
    <row r="80" spans="1:13" s="283" customFormat="1" ht="15.75" x14ac:dyDescent="0.25">
      <c r="A80" s="256" t="s">
        <v>11</v>
      </c>
      <c r="B80" s="221" t="s">
        <v>348</v>
      </c>
      <c r="C80" s="293"/>
      <c r="D80" s="286"/>
      <c r="E80" s="286"/>
      <c r="F80" s="287"/>
      <c r="G80" s="286">
        <f>SUMIF(triatlon!B$40:'triatlon'!B$47,B80,triatlon!K$40:K$47)</f>
        <v>10</v>
      </c>
      <c r="H80" s="685"/>
      <c r="I80" s="685"/>
      <c r="J80" s="299"/>
      <c r="K80" s="303"/>
      <c r="L80" s="288">
        <f t="shared" si="4"/>
        <v>10</v>
      </c>
      <c r="M80" s="301"/>
    </row>
    <row r="81" spans="1:13" s="283" customFormat="1" ht="15.75" x14ac:dyDescent="0.25">
      <c r="A81" s="256" t="s">
        <v>12</v>
      </c>
      <c r="B81" s="221" t="s">
        <v>162</v>
      </c>
      <c r="C81" s="293"/>
      <c r="D81" s="286"/>
      <c r="E81" s="286"/>
      <c r="F81" s="287"/>
      <c r="G81" s="286"/>
      <c r="H81" s="685"/>
      <c r="I81" s="685">
        <v>9</v>
      </c>
      <c r="J81" s="299"/>
      <c r="K81" s="303"/>
      <c r="L81" s="288">
        <f t="shared" si="4"/>
        <v>9</v>
      </c>
      <c r="M81" s="301" t="s">
        <v>424</v>
      </c>
    </row>
    <row r="82" spans="1:13" s="283" customFormat="1" ht="15.75" x14ac:dyDescent="0.25">
      <c r="A82" s="256" t="s">
        <v>12</v>
      </c>
      <c r="B82" s="221" t="s">
        <v>349</v>
      </c>
      <c r="C82" s="293"/>
      <c r="D82" s="286"/>
      <c r="E82" s="286"/>
      <c r="F82" s="287"/>
      <c r="G82" s="286">
        <f>SUMIF(triatlon!B$40:'triatlon'!B$47,B82,triatlon!K$40:K$47)</f>
        <v>9</v>
      </c>
      <c r="H82" s="685"/>
      <c r="I82" s="685"/>
      <c r="J82" s="299"/>
      <c r="K82" s="303"/>
      <c r="L82" s="288">
        <f t="shared" si="4"/>
        <v>9</v>
      </c>
      <c r="M82" s="301"/>
    </row>
    <row r="83" spans="1:13" s="283" customFormat="1" ht="15.75" x14ac:dyDescent="0.25">
      <c r="A83" s="256" t="s">
        <v>12</v>
      </c>
      <c r="B83" s="222" t="s">
        <v>229</v>
      </c>
      <c r="C83" s="293">
        <f>SUMIF('běžky - skiatlon'!B$5:B$42,B83,'běžky - skiatlon'!F$5:F$42)</f>
        <v>5</v>
      </c>
      <c r="D83" s="286">
        <f>SUMIF('lyže - sjezd'!B$3:B$44,B83,'lyže - sjezd'!K$3:K$44)</f>
        <v>4</v>
      </c>
      <c r="E83" s="213"/>
      <c r="F83" s="218"/>
      <c r="G83" s="286"/>
      <c r="H83" s="685"/>
      <c r="I83" s="685"/>
      <c r="J83" s="299"/>
      <c r="K83" s="303"/>
      <c r="L83" s="288">
        <f t="shared" si="4"/>
        <v>9</v>
      </c>
      <c r="M83" s="301"/>
    </row>
    <row r="84" spans="1:13" ht="15.75" x14ac:dyDescent="0.25">
      <c r="A84" s="256" t="s">
        <v>15</v>
      </c>
      <c r="B84" s="221" t="s">
        <v>350</v>
      </c>
      <c r="C84" s="293"/>
      <c r="D84" s="286"/>
      <c r="E84" s="286"/>
      <c r="F84" s="287"/>
      <c r="G84" s="286">
        <f>SUMIF(triatlon!B$40:'triatlon'!B$47,B84,triatlon!K$40:K$47)</f>
        <v>8</v>
      </c>
      <c r="H84" s="685"/>
      <c r="I84" s="685"/>
      <c r="J84" s="299"/>
      <c r="K84" s="303"/>
      <c r="L84" s="288">
        <f t="shared" si="4"/>
        <v>8</v>
      </c>
      <c r="M84" s="301"/>
    </row>
    <row r="85" spans="1:13" ht="15.75" x14ac:dyDescent="0.25">
      <c r="A85" s="256" t="s">
        <v>16</v>
      </c>
      <c r="B85" s="551" t="s">
        <v>232</v>
      </c>
      <c r="C85" s="553"/>
      <c r="D85" s="286">
        <f>SUMIF('lyže - sjezd'!B$3:B$44,B85,'lyže - sjezd'!K$3:K$44)</f>
        <v>7</v>
      </c>
      <c r="E85" s="555"/>
      <c r="F85" s="555"/>
      <c r="G85" s="286"/>
      <c r="H85" s="348"/>
      <c r="I85" s="348"/>
      <c r="J85" s="556"/>
      <c r="K85" s="558"/>
      <c r="L85" s="288">
        <f t="shared" si="4"/>
        <v>7</v>
      </c>
      <c r="M85" s="560"/>
    </row>
    <row r="86" spans="1:13" ht="16.5" thickBot="1" x14ac:dyDescent="0.3">
      <c r="A86" s="750" t="s">
        <v>17</v>
      </c>
      <c r="B86" s="552" t="s">
        <v>352</v>
      </c>
      <c r="C86" s="554"/>
      <c r="D86" s="300"/>
      <c r="E86" s="300"/>
      <c r="F86" s="147"/>
      <c r="G86" s="300">
        <f>SUMIF(triatlon!B$40:'triatlon'!B$47,B86,triatlon!K$40:K$47)</f>
        <v>3</v>
      </c>
      <c r="H86" s="686"/>
      <c r="I86" s="220"/>
      <c r="J86" s="557"/>
      <c r="K86" s="559"/>
      <c r="L86" s="257">
        <f t="shared" si="4"/>
        <v>3</v>
      </c>
      <c r="M86" s="561"/>
    </row>
  </sheetData>
  <sortState ref="B50:M72">
    <sortCondition descending="1" ref="L50:L72"/>
  </sortState>
  <mergeCells count="4">
    <mergeCell ref="A48:M48"/>
    <mergeCell ref="A2:M2"/>
    <mergeCell ref="A1:M1"/>
    <mergeCell ref="A73:M73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M18" sqref="M18"/>
    </sheetView>
  </sheetViews>
  <sheetFormatPr defaultRowHeight="12.75" x14ac:dyDescent="0.2"/>
  <cols>
    <col min="1" max="1" width="7.140625" customWidth="1"/>
    <col min="2" max="2" width="19.7109375" customWidth="1"/>
    <col min="3" max="3" width="13.140625" style="5" customWidth="1"/>
    <col min="4" max="4" width="9.5703125" style="5" customWidth="1"/>
    <col min="5" max="5" width="9.85546875" style="5" customWidth="1"/>
    <col min="6" max="6" width="8.85546875" style="5" customWidth="1"/>
    <col min="7" max="7" width="10.140625" style="80" customWidth="1"/>
    <col min="8" max="8" width="9.140625" style="3"/>
    <col min="9" max="9" width="11" customWidth="1"/>
    <col min="10" max="10" width="9.140625" style="5"/>
  </cols>
  <sheetData>
    <row r="1" spans="1:10" ht="20.25" customHeight="1" x14ac:dyDescent="0.2">
      <c r="A1" s="848" t="s">
        <v>223</v>
      </c>
      <c r="B1" s="849"/>
      <c r="C1" s="849"/>
      <c r="D1" s="849"/>
      <c r="E1" s="849"/>
      <c r="F1" s="849"/>
      <c r="G1" s="849"/>
      <c r="H1" s="849"/>
      <c r="I1" s="849"/>
      <c r="J1" s="849"/>
    </row>
    <row r="2" spans="1:10" ht="15" x14ac:dyDescent="0.25">
      <c r="A2" s="66" t="s">
        <v>222</v>
      </c>
      <c r="B2" s="66"/>
      <c r="C2" s="77"/>
      <c r="D2" s="77"/>
      <c r="E2" s="77"/>
      <c r="F2" s="77"/>
      <c r="G2" s="78"/>
      <c r="H2" s="67"/>
      <c r="I2" s="67"/>
      <c r="J2" s="68"/>
    </row>
    <row r="3" spans="1:10" ht="21" customHeight="1" thickBot="1" x14ac:dyDescent="0.3">
      <c r="A3" s="846" t="s">
        <v>224</v>
      </c>
      <c r="B3" s="846"/>
      <c r="C3" s="847"/>
      <c r="D3" s="847"/>
      <c r="E3" s="847"/>
      <c r="F3" s="847"/>
      <c r="G3" s="847"/>
      <c r="H3" s="847"/>
      <c r="I3" s="847"/>
      <c r="J3" s="847"/>
    </row>
    <row r="4" spans="1:10" ht="30.75" thickBot="1" x14ac:dyDescent="0.25">
      <c r="A4" s="110" t="s">
        <v>49</v>
      </c>
      <c r="B4" s="75" t="s">
        <v>35</v>
      </c>
      <c r="C4" s="75" t="s">
        <v>176</v>
      </c>
      <c r="D4" s="75" t="s">
        <v>177</v>
      </c>
      <c r="E4" s="75" t="s">
        <v>178</v>
      </c>
      <c r="F4" s="75" t="s">
        <v>179</v>
      </c>
      <c r="G4" s="79" t="s">
        <v>43</v>
      </c>
      <c r="H4" s="76" t="s">
        <v>63</v>
      </c>
      <c r="I4" s="111" t="s">
        <v>56</v>
      </c>
      <c r="J4" s="112" t="s">
        <v>62</v>
      </c>
    </row>
    <row r="5" spans="1:10" ht="15.75" x14ac:dyDescent="0.25">
      <c r="A5" s="69" t="s">
        <v>6</v>
      </c>
      <c r="B5" s="199" t="s">
        <v>30</v>
      </c>
      <c r="C5" s="134">
        <v>1.96875E-2</v>
      </c>
      <c r="D5" s="108">
        <v>1</v>
      </c>
      <c r="E5" s="135">
        <f t="shared" ref="E5:E21" si="0">G5-C5</f>
        <v>1.8553240740740742E-2</v>
      </c>
      <c r="F5" s="108">
        <v>1</v>
      </c>
      <c r="G5" s="136">
        <v>3.8240740740740742E-2</v>
      </c>
      <c r="H5" s="70">
        <v>0</v>
      </c>
      <c r="I5" s="81">
        <v>0</v>
      </c>
      <c r="J5" s="69">
        <v>20</v>
      </c>
    </row>
    <row r="6" spans="1:10" ht="15.75" x14ac:dyDescent="0.25">
      <c r="A6" s="71" t="s">
        <v>7</v>
      </c>
      <c r="B6" s="200" t="s">
        <v>44</v>
      </c>
      <c r="C6" s="131">
        <v>2.0046296296296295E-2</v>
      </c>
      <c r="D6" s="107">
        <v>2</v>
      </c>
      <c r="E6" s="132">
        <f t="shared" si="0"/>
        <v>1.9259259259259264E-2</v>
      </c>
      <c r="F6" s="107">
        <v>3</v>
      </c>
      <c r="G6" s="133">
        <v>3.9305555555555559E-2</v>
      </c>
      <c r="H6" s="72">
        <f>G6-$G5</f>
        <v>1.064814814814817E-3</v>
      </c>
      <c r="I6" s="83">
        <f>H6-H5</f>
        <v>1.064814814814817E-3</v>
      </c>
      <c r="J6" s="71">
        <v>19</v>
      </c>
    </row>
    <row r="7" spans="1:10" ht="15.75" x14ac:dyDescent="0.25">
      <c r="A7" s="71" t="s">
        <v>8</v>
      </c>
      <c r="B7" s="200" t="s">
        <v>33</v>
      </c>
      <c r="C7" s="131">
        <v>2.0266203703703703E-2</v>
      </c>
      <c r="D7" s="106">
        <v>3</v>
      </c>
      <c r="E7" s="132">
        <f t="shared" si="0"/>
        <v>1.9942129629629629E-2</v>
      </c>
      <c r="F7" s="106">
        <v>4</v>
      </c>
      <c r="G7" s="133">
        <v>4.0208333333333332E-2</v>
      </c>
      <c r="H7" s="72">
        <f>G7-$G$5</f>
        <v>1.9675925925925902E-3</v>
      </c>
      <c r="I7" s="83">
        <f t="shared" ref="I7:I20" si="1">H7-H6</f>
        <v>9.0277777777777318E-4</v>
      </c>
      <c r="J7" s="71">
        <v>18</v>
      </c>
    </row>
    <row r="8" spans="1:10" ht="15.75" x14ac:dyDescent="0.25">
      <c r="A8" s="71" t="s">
        <v>9</v>
      </c>
      <c r="B8" s="82" t="s">
        <v>132</v>
      </c>
      <c r="C8" s="131">
        <v>2.210648148148148E-2</v>
      </c>
      <c r="D8" s="107">
        <v>6</v>
      </c>
      <c r="E8" s="132">
        <f t="shared" si="0"/>
        <v>1.9074074074074073E-2</v>
      </c>
      <c r="F8" s="107">
        <v>2</v>
      </c>
      <c r="G8" s="133">
        <v>4.1180555555555554E-2</v>
      </c>
      <c r="H8" s="72">
        <f t="shared" ref="H8:H20" si="2">G8-$G$5</f>
        <v>2.9398148148148118E-3</v>
      </c>
      <c r="I8" s="83">
        <f t="shared" si="1"/>
        <v>9.7222222222222154E-4</v>
      </c>
      <c r="J8" s="71">
        <v>17</v>
      </c>
    </row>
    <row r="9" spans="1:10" ht="15.75" x14ac:dyDescent="0.25">
      <c r="A9" s="71" t="s">
        <v>10</v>
      </c>
      <c r="B9" s="82" t="s">
        <v>75</v>
      </c>
      <c r="C9" s="131">
        <v>2.1550925925925928E-2</v>
      </c>
      <c r="D9" s="106">
        <v>4</v>
      </c>
      <c r="E9" s="132">
        <f t="shared" si="0"/>
        <v>2.1504629629629634E-2</v>
      </c>
      <c r="F9" s="106">
        <v>5</v>
      </c>
      <c r="G9" s="133">
        <v>4.3055555555555562E-2</v>
      </c>
      <c r="H9" s="72">
        <f t="shared" si="2"/>
        <v>4.8148148148148204E-3</v>
      </c>
      <c r="I9" s="83">
        <f t="shared" si="1"/>
        <v>1.8750000000000086E-3</v>
      </c>
      <c r="J9" s="71">
        <v>16</v>
      </c>
    </row>
    <row r="10" spans="1:10" ht="15.75" x14ac:dyDescent="0.25">
      <c r="A10" s="71" t="s">
        <v>11</v>
      </c>
      <c r="B10" s="82" t="s">
        <v>31</v>
      </c>
      <c r="C10" s="131">
        <v>2.1724537037037039E-2</v>
      </c>
      <c r="D10" s="107">
        <v>5</v>
      </c>
      <c r="E10" s="132">
        <f t="shared" si="0"/>
        <v>2.2719907407407407E-2</v>
      </c>
      <c r="F10" s="107">
        <v>7</v>
      </c>
      <c r="G10" s="133">
        <v>4.4444444444444446E-2</v>
      </c>
      <c r="H10" s="72">
        <f t="shared" si="2"/>
        <v>6.2037037037037043E-3</v>
      </c>
      <c r="I10" s="83">
        <f t="shared" si="1"/>
        <v>1.388888888888884E-3</v>
      </c>
      <c r="J10" s="71">
        <v>15</v>
      </c>
    </row>
    <row r="11" spans="1:10" ht="15.75" x14ac:dyDescent="0.25">
      <c r="A11" s="71" t="s">
        <v>12</v>
      </c>
      <c r="B11" s="82" t="s">
        <v>29</v>
      </c>
      <c r="C11" s="131">
        <v>2.3124999999999996E-2</v>
      </c>
      <c r="D11" s="106">
        <v>8</v>
      </c>
      <c r="E11" s="132">
        <f t="shared" si="0"/>
        <v>2.2013888888888892E-2</v>
      </c>
      <c r="F11" s="106">
        <v>6</v>
      </c>
      <c r="G11" s="133">
        <v>4.5138888888888888E-2</v>
      </c>
      <c r="H11" s="72">
        <f t="shared" si="2"/>
        <v>6.8981481481481463E-3</v>
      </c>
      <c r="I11" s="83">
        <f t="shared" si="1"/>
        <v>6.9444444444444198E-4</v>
      </c>
      <c r="J11" s="71">
        <v>14</v>
      </c>
    </row>
    <row r="12" spans="1:10" ht="15.75" x14ac:dyDescent="0.25">
      <c r="A12" s="71" t="s">
        <v>13</v>
      </c>
      <c r="B12" s="82" t="s">
        <v>45</v>
      </c>
      <c r="C12" s="131">
        <v>2.224537037037037E-2</v>
      </c>
      <c r="D12" s="107">
        <v>7</v>
      </c>
      <c r="E12" s="132">
        <f t="shared" si="0"/>
        <v>2.3587962962962967E-2</v>
      </c>
      <c r="F12" s="107">
        <v>8</v>
      </c>
      <c r="G12" s="133">
        <v>4.5833333333333337E-2</v>
      </c>
      <c r="H12" s="72">
        <f t="shared" si="2"/>
        <v>7.5925925925925952E-3</v>
      </c>
      <c r="I12" s="83">
        <f t="shared" si="1"/>
        <v>6.9444444444444892E-4</v>
      </c>
      <c r="J12" s="71">
        <v>13</v>
      </c>
    </row>
    <row r="13" spans="1:10" ht="15.75" x14ac:dyDescent="0.25">
      <c r="A13" s="71" t="s">
        <v>14</v>
      </c>
      <c r="B13" s="82" t="s">
        <v>32</v>
      </c>
      <c r="C13" s="131">
        <v>2.3518518518518518E-2</v>
      </c>
      <c r="D13" s="106">
        <v>10</v>
      </c>
      <c r="E13" s="132">
        <f t="shared" si="0"/>
        <v>2.3703703703703703E-2</v>
      </c>
      <c r="F13" s="106">
        <v>9</v>
      </c>
      <c r="G13" s="133">
        <v>4.7222222222222221E-2</v>
      </c>
      <c r="H13" s="72">
        <f t="shared" si="2"/>
        <v>8.9814814814814792E-3</v>
      </c>
      <c r="I13" s="83">
        <f>H13-H12</f>
        <v>1.388888888888884E-3</v>
      </c>
      <c r="J13" s="71">
        <v>12</v>
      </c>
    </row>
    <row r="14" spans="1:10" ht="15.75" x14ac:dyDescent="0.25">
      <c r="A14" s="71" t="s">
        <v>15</v>
      </c>
      <c r="B14" s="82" t="s">
        <v>64</v>
      </c>
      <c r="C14" s="131">
        <v>2.3298611111111107E-2</v>
      </c>
      <c r="D14" s="107">
        <v>9</v>
      </c>
      <c r="E14" s="132">
        <f t="shared" si="0"/>
        <v>2.4618055555555556E-2</v>
      </c>
      <c r="F14" s="107">
        <v>10</v>
      </c>
      <c r="G14" s="133">
        <v>4.7916666666666663E-2</v>
      </c>
      <c r="H14" s="72">
        <f t="shared" si="2"/>
        <v>9.6759259259259212E-3</v>
      </c>
      <c r="I14" s="83">
        <f t="shared" si="1"/>
        <v>6.9444444444444198E-4</v>
      </c>
      <c r="J14" s="71">
        <v>11</v>
      </c>
    </row>
    <row r="15" spans="1:10" ht="15.75" x14ac:dyDescent="0.25">
      <c r="A15" s="71" t="s">
        <v>16</v>
      </c>
      <c r="B15" s="82" t="s">
        <v>162</v>
      </c>
      <c r="C15" s="131">
        <v>2.4189814814814817E-2</v>
      </c>
      <c r="D15" s="106">
        <v>11</v>
      </c>
      <c r="E15" s="132">
        <f t="shared" si="0"/>
        <v>2.5115740740740737E-2</v>
      </c>
      <c r="F15" s="106">
        <v>12</v>
      </c>
      <c r="G15" s="133">
        <v>4.9305555555555554E-2</v>
      </c>
      <c r="H15" s="72">
        <f t="shared" si="2"/>
        <v>1.1064814814814812E-2</v>
      </c>
      <c r="I15" s="83">
        <f t="shared" si="1"/>
        <v>1.3888888888888909E-3</v>
      </c>
      <c r="J15" s="71">
        <v>10</v>
      </c>
    </row>
    <row r="16" spans="1:10" ht="15.75" x14ac:dyDescent="0.25">
      <c r="A16" s="71" t="s">
        <v>17</v>
      </c>
      <c r="B16" s="113" t="s">
        <v>84</v>
      </c>
      <c r="C16" s="131">
        <v>2.4699074074074078E-2</v>
      </c>
      <c r="D16" s="107">
        <v>12</v>
      </c>
      <c r="E16" s="132">
        <f t="shared" si="0"/>
        <v>2.5995370370370374E-2</v>
      </c>
      <c r="F16" s="107">
        <v>13</v>
      </c>
      <c r="G16" s="133">
        <v>5.0694444444444452E-2</v>
      </c>
      <c r="H16" s="72">
        <f t="shared" si="2"/>
        <v>1.245370370370371E-2</v>
      </c>
      <c r="I16" s="83">
        <f t="shared" si="1"/>
        <v>1.3888888888888978E-3</v>
      </c>
      <c r="J16" s="71"/>
    </row>
    <row r="17" spans="1:10" ht="15.75" x14ac:dyDescent="0.25">
      <c r="A17" s="71" t="s">
        <v>18</v>
      </c>
      <c r="B17" s="82" t="s">
        <v>46</v>
      </c>
      <c r="C17" s="131">
        <v>2.5925925925925925E-2</v>
      </c>
      <c r="D17" s="106">
        <v>13</v>
      </c>
      <c r="E17" s="132">
        <f t="shared" si="0"/>
        <v>2.6851851851851852E-2</v>
      </c>
      <c r="F17" s="106">
        <v>15</v>
      </c>
      <c r="G17" s="133">
        <v>5.2777777777777778E-2</v>
      </c>
      <c r="H17" s="72">
        <f t="shared" si="2"/>
        <v>1.4537037037037036E-2</v>
      </c>
      <c r="I17" s="83">
        <f t="shared" si="1"/>
        <v>2.0833333333333259E-3</v>
      </c>
      <c r="J17" s="71">
        <v>9</v>
      </c>
    </row>
    <row r="18" spans="1:10" ht="15.75" x14ac:dyDescent="0.25">
      <c r="A18" s="71" t="s">
        <v>19</v>
      </c>
      <c r="B18" s="113" t="s">
        <v>180</v>
      </c>
      <c r="C18" s="131">
        <v>2.8252314814814813E-2</v>
      </c>
      <c r="D18" s="107">
        <v>14</v>
      </c>
      <c r="E18" s="132">
        <f t="shared" si="0"/>
        <v>2.4930555555555553E-2</v>
      </c>
      <c r="F18" s="107">
        <v>11</v>
      </c>
      <c r="G18" s="133">
        <v>5.3182870370370366E-2</v>
      </c>
      <c r="H18" s="72">
        <f t="shared" si="2"/>
        <v>1.4942129629629625E-2</v>
      </c>
      <c r="I18" s="83">
        <f t="shared" si="1"/>
        <v>4.0509259259258884E-4</v>
      </c>
      <c r="J18" s="71">
        <v>8</v>
      </c>
    </row>
    <row r="19" spans="1:10" ht="15.75" x14ac:dyDescent="0.25">
      <c r="A19" s="71" t="s">
        <v>20</v>
      </c>
      <c r="B19" s="113" t="s">
        <v>85</v>
      </c>
      <c r="C19" s="131">
        <v>2.8703703703703703E-2</v>
      </c>
      <c r="D19" s="106">
        <v>15</v>
      </c>
      <c r="E19" s="132">
        <f t="shared" si="0"/>
        <v>2.6851851851851849E-2</v>
      </c>
      <c r="F19" s="106">
        <v>14</v>
      </c>
      <c r="G19" s="133">
        <v>5.5555555555555552E-2</v>
      </c>
      <c r="H19" s="72">
        <f t="shared" si="2"/>
        <v>1.7314814814814811E-2</v>
      </c>
      <c r="I19" s="83">
        <f t="shared" si="1"/>
        <v>2.372685185185186E-3</v>
      </c>
      <c r="J19" s="71"/>
    </row>
    <row r="20" spans="1:10" ht="15.75" x14ac:dyDescent="0.25">
      <c r="A20" s="73" t="s">
        <v>21</v>
      </c>
      <c r="B20" s="82" t="s">
        <v>80</v>
      </c>
      <c r="C20" s="131">
        <v>2.8946759259259255E-2</v>
      </c>
      <c r="D20" s="107">
        <v>16</v>
      </c>
      <c r="E20" s="132">
        <f t="shared" si="0"/>
        <v>2.7997685185185188E-2</v>
      </c>
      <c r="F20" s="107">
        <v>16</v>
      </c>
      <c r="G20" s="133">
        <v>5.6944444444444443E-2</v>
      </c>
      <c r="H20" s="74">
        <f t="shared" si="2"/>
        <v>1.8703703703703702E-2</v>
      </c>
      <c r="I20" s="84">
        <f t="shared" si="1"/>
        <v>1.3888888888888909E-3</v>
      </c>
      <c r="J20" s="71">
        <v>7</v>
      </c>
    </row>
    <row r="21" spans="1:10" ht="16.5" thickBot="1" x14ac:dyDescent="0.3">
      <c r="A21" s="88" t="s">
        <v>22</v>
      </c>
      <c r="B21" s="85" t="s">
        <v>60</v>
      </c>
      <c r="C21" s="137">
        <v>3.0405092592592591E-2</v>
      </c>
      <c r="D21" s="109">
        <v>17</v>
      </c>
      <c r="E21" s="138">
        <f t="shared" si="0"/>
        <v>3.5567129629629629E-2</v>
      </c>
      <c r="F21" s="109">
        <v>17</v>
      </c>
      <c r="G21" s="139">
        <v>6.5972222222222224E-2</v>
      </c>
      <c r="H21" s="86">
        <f t="shared" ref="H21" si="3">G21-$G$5</f>
        <v>2.7731481481481482E-2</v>
      </c>
      <c r="I21" s="87">
        <f t="shared" ref="I21" si="4">H21-H20</f>
        <v>9.0277777777777804E-3</v>
      </c>
      <c r="J21" s="71">
        <v>6</v>
      </c>
    </row>
    <row r="22" spans="1:10" ht="24" customHeight="1" thickBot="1" x14ac:dyDescent="0.3">
      <c r="A22" s="843" t="s">
        <v>225</v>
      </c>
      <c r="B22" s="843"/>
      <c r="C22" s="844"/>
      <c r="D22" s="844"/>
      <c r="E22" s="844"/>
      <c r="F22" s="844"/>
      <c r="G22" s="844"/>
      <c r="H22" s="844"/>
      <c r="I22" s="844"/>
      <c r="J22" s="844"/>
    </row>
    <row r="23" spans="1:10" ht="30.75" thickBot="1" x14ac:dyDescent="0.25">
      <c r="A23" s="140" t="s">
        <v>49</v>
      </c>
      <c r="B23" s="141" t="s">
        <v>35</v>
      </c>
      <c r="C23" s="142" t="s">
        <v>176</v>
      </c>
      <c r="D23" s="142" t="s">
        <v>177</v>
      </c>
      <c r="E23" s="142" t="s">
        <v>178</v>
      </c>
      <c r="F23" s="144" t="s">
        <v>179</v>
      </c>
      <c r="G23" s="145" t="s">
        <v>43</v>
      </c>
      <c r="H23" s="89" t="s">
        <v>63</v>
      </c>
      <c r="I23" s="90" t="s">
        <v>56</v>
      </c>
      <c r="J23" s="143" t="s">
        <v>62</v>
      </c>
    </row>
    <row r="24" spans="1:10" ht="15.75" x14ac:dyDescent="0.25">
      <c r="A24" s="150" t="s">
        <v>6</v>
      </c>
      <c r="B24" s="196" t="s">
        <v>216</v>
      </c>
      <c r="C24" s="171">
        <v>1.2222222222222223E-2</v>
      </c>
      <c r="D24" s="151">
        <v>1</v>
      </c>
      <c r="E24" s="172">
        <f t="shared" ref="E24:E34" si="5">G24-C24</f>
        <v>1.3067129629629628E-2</v>
      </c>
      <c r="F24" s="152">
        <v>4</v>
      </c>
      <c r="G24" s="173">
        <v>2.5289351851851851E-2</v>
      </c>
      <c r="H24" s="153">
        <v>0</v>
      </c>
      <c r="I24" s="153">
        <v>0</v>
      </c>
      <c r="J24" s="154">
        <v>20</v>
      </c>
    </row>
    <row r="25" spans="1:10" ht="15.75" x14ac:dyDescent="0.25">
      <c r="A25" s="155" t="s">
        <v>7</v>
      </c>
      <c r="B25" s="197" t="s">
        <v>161</v>
      </c>
      <c r="C25" s="174">
        <v>1.4236111111111111E-2</v>
      </c>
      <c r="D25" s="157">
        <v>2</v>
      </c>
      <c r="E25" s="175">
        <f t="shared" si="5"/>
        <v>1.2187499999999999E-2</v>
      </c>
      <c r="F25" s="158">
        <v>1</v>
      </c>
      <c r="G25" s="176">
        <v>2.642361111111111E-2</v>
      </c>
      <c r="H25" s="159">
        <f>G25-$G$24</f>
        <v>1.1342592592592585E-3</v>
      </c>
      <c r="I25" s="159">
        <f>H25-H24</f>
        <v>1.1342592592592585E-3</v>
      </c>
      <c r="J25" s="160">
        <v>19</v>
      </c>
    </row>
    <row r="26" spans="1:10" ht="15.75" x14ac:dyDescent="0.25">
      <c r="A26" s="155" t="s">
        <v>8</v>
      </c>
      <c r="B26" s="198" t="s">
        <v>104</v>
      </c>
      <c r="C26" s="174">
        <v>1.4236111111111111E-2</v>
      </c>
      <c r="D26" s="161">
        <v>3</v>
      </c>
      <c r="E26" s="175">
        <f t="shared" si="5"/>
        <v>1.3032407407407404E-2</v>
      </c>
      <c r="F26" s="162">
        <v>3</v>
      </c>
      <c r="G26" s="176">
        <v>2.7268518518518515E-2</v>
      </c>
      <c r="H26" s="159">
        <f>G26-$G$24</f>
        <v>1.9791666666666638E-3</v>
      </c>
      <c r="I26" s="159">
        <f>H26-H25</f>
        <v>8.4490740740740533E-4</v>
      </c>
      <c r="J26" s="160">
        <v>18</v>
      </c>
    </row>
    <row r="27" spans="1:10" ht="15.75" x14ac:dyDescent="0.25">
      <c r="A27" s="155" t="s">
        <v>9</v>
      </c>
      <c r="B27" s="156" t="s">
        <v>105</v>
      </c>
      <c r="C27" s="174">
        <v>1.4756944444444446E-2</v>
      </c>
      <c r="D27" s="157">
        <v>4</v>
      </c>
      <c r="E27" s="175">
        <f t="shared" si="5"/>
        <v>1.284722222222222E-2</v>
      </c>
      <c r="F27" s="158">
        <v>2</v>
      </c>
      <c r="G27" s="176">
        <v>2.7604166666666666E-2</v>
      </c>
      <c r="H27" s="159">
        <f>G27-$G$24</f>
        <v>2.3148148148148147E-3</v>
      </c>
      <c r="I27" s="159">
        <f>H27-H26</f>
        <v>3.3564814814815089E-4</v>
      </c>
      <c r="J27" s="160">
        <v>17</v>
      </c>
    </row>
    <row r="28" spans="1:10" ht="15.75" x14ac:dyDescent="0.25">
      <c r="A28" s="155" t="s">
        <v>10</v>
      </c>
      <c r="B28" s="163" t="s">
        <v>128</v>
      </c>
      <c r="C28" s="174">
        <v>1.5740740740740743E-2</v>
      </c>
      <c r="D28" s="161">
        <v>6</v>
      </c>
      <c r="E28" s="175">
        <f t="shared" si="5"/>
        <v>1.3472222222222222E-2</v>
      </c>
      <c r="F28" s="162">
        <v>6</v>
      </c>
      <c r="G28" s="176">
        <v>2.9212962962962965E-2</v>
      </c>
      <c r="H28" s="159">
        <f t="shared" ref="H28:H34" si="6">G28-$G$24</f>
        <v>3.9236111111111138E-3</v>
      </c>
      <c r="I28" s="159">
        <f t="shared" ref="I28:I34" si="7">H28-H27</f>
        <v>1.6087962962962991E-3</v>
      </c>
      <c r="J28" s="160">
        <v>16</v>
      </c>
    </row>
    <row r="29" spans="1:10" ht="15.75" x14ac:dyDescent="0.25">
      <c r="A29" s="155" t="s">
        <v>11</v>
      </c>
      <c r="B29" s="163" t="s">
        <v>217</v>
      </c>
      <c r="C29" s="174">
        <v>1.6203703703703703E-2</v>
      </c>
      <c r="D29" s="157">
        <v>8</v>
      </c>
      <c r="E29" s="175">
        <f t="shared" si="5"/>
        <v>1.3449074074074075E-2</v>
      </c>
      <c r="F29" s="158">
        <v>5</v>
      </c>
      <c r="G29" s="176">
        <v>2.9652777777777778E-2</v>
      </c>
      <c r="H29" s="159">
        <f t="shared" si="6"/>
        <v>4.3634259259259268E-3</v>
      </c>
      <c r="I29" s="159">
        <f t="shared" si="7"/>
        <v>4.3981481481481302E-4</v>
      </c>
      <c r="J29" s="160">
        <v>15</v>
      </c>
    </row>
    <row r="30" spans="1:10" ht="15.75" x14ac:dyDescent="0.25">
      <c r="A30" s="155" t="s">
        <v>12</v>
      </c>
      <c r="B30" s="164" t="s">
        <v>218</v>
      </c>
      <c r="C30" s="174">
        <v>1.5335648148148147E-2</v>
      </c>
      <c r="D30" s="161">
        <v>5</v>
      </c>
      <c r="E30" s="175">
        <f t="shared" si="5"/>
        <v>1.4375000000000002E-2</v>
      </c>
      <c r="F30" s="162">
        <v>8</v>
      </c>
      <c r="G30" s="176">
        <v>2.9710648148148149E-2</v>
      </c>
      <c r="H30" s="159">
        <f t="shared" si="6"/>
        <v>4.4212962962962982E-3</v>
      </c>
      <c r="I30" s="159">
        <f t="shared" si="7"/>
        <v>5.7870370370371321E-5</v>
      </c>
      <c r="J30" s="160">
        <v>14</v>
      </c>
    </row>
    <row r="31" spans="1:10" ht="15.75" x14ac:dyDescent="0.25">
      <c r="A31" s="155" t="s">
        <v>13</v>
      </c>
      <c r="B31" s="164" t="s">
        <v>131</v>
      </c>
      <c r="C31" s="174">
        <v>1.6041666666666666E-2</v>
      </c>
      <c r="D31" s="157">
        <v>7</v>
      </c>
      <c r="E31" s="175">
        <f t="shared" si="5"/>
        <v>1.4074074074074072E-2</v>
      </c>
      <c r="F31" s="158">
        <v>7</v>
      </c>
      <c r="G31" s="176">
        <v>3.0115740740740738E-2</v>
      </c>
      <c r="H31" s="159">
        <f t="shared" si="6"/>
        <v>4.826388888888887E-3</v>
      </c>
      <c r="I31" s="159">
        <f t="shared" si="7"/>
        <v>4.0509259259258884E-4</v>
      </c>
      <c r="J31" s="160">
        <v>13</v>
      </c>
    </row>
    <row r="32" spans="1:10" ht="15.75" x14ac:dyDescent="0.25">
      <c r="A32" s="155" t="s">
        <v>14</v>
      </c>
      <c r="B32" s="164" t="s">
        <v>100</v>
      </c>
      <c r="C32" s="174">
        <v>1.6203703703703703E-2</v>
      </c>
      <c r="D32" s="161">
        <v>9</v>
      </c>
      <c r="E32" s="175">
        <f t="shared" si="5"/>
        <v>1.7164351851851851E-2</v>
      </c>
      <c r="F32" s="162">
        <v>9</v>
      </c>
      <c r="G32" s="176">
        <v>3.3368055555555554E-2</v>
      </c>
      <c r="H32" s="159">
        <f t="shared" si="6"/>
        <v>8.0787037037037025E-3</v>
      </c>
      <c r="I32" s="159">
        <f t="shared" si="7"/>
        <v>3.2523148148148155E-3</v>
      </c>
      <c r="J32" s="160">
        <v>12</v>
      </c>
    </row>
    <row r="33" spans="1:10" ht="15.75" x14ac:dyDescent="0.25">
      <c r="A33" s="155" t="s">
        <v>15</v>
      </c>
      <c r="B33" s="164" t="s">
        <v>219</v>
      </c>
      <c r="C33" s="174">
        <v>1.9444444444444445E-2</v>
      </c>
      <c r="D33" s="157">
        <v>10</v>
      </c>
      <c r="E33" s="175">
        <f t="shared" si="5"/>
        <v>2.2916666666666662E-2</v>
      </c>
      <c r="F33" s="158">
        <v>10</v>
      </c>
      <c r="G33" s="176">
        <v>4.2361111111111106E-2</v>
      </c>
      <c r="H33" s="159">
        <f t="shared" si="6"/>
        <v>1.7071759259259255E-2</v>
      </c>
      <c r="I33" s="159">
        <f t="shared" si="7"/>
        <v>8.9930555555555527E-3</v>
      </c>
      <c r="J33" s="160">
        <v>11</v>
      </c>
    </row>
    <row r="34" spans="1:10" ht="16.5" thickBot="1" x14ac:dyDescent="0.3">
      <c r="A34" s="165" t="s">
        <v>16</v>
      </c>
      <c r="B34" s="166" t="s">
        <v>172</v>
      </c>
      <c r="C34" s="177">
        <v>2.4895833333333336E-2</v>
      </c>
      <c r="D34" s="167">
        <v>11</v>
      </c>
      <c r="E34" s="178">
        <f t="shared" si="5"/>
        <v>2.71875E-2</v>
      </c>
      <c r="F34" s="168">
        <v>11</v>
      </c>
      <c r="G34" s="179">
        <v>5.2083333333333336E-2</v>
      </c>
      <c r="H34" s="169">
        <f t="shared" si="6"/>
        <v>2.6793981481481485E-2</v>
      </c>
      <c r="I34" s="169">
        <f t="shared" si="7"/>
        <v>9.7222222222222293E-3</v>
      </c>
      <c r="J34" s="170">
        <v>10</v>
      </c>
    </row>
    <row r="35" spans="1:10" ht="19.5" thickBot="1" x14ac:dyDescent="0.3">
      <c r="A35" s="842" t="s">
        <v>226</v>
      </c>
      <c r="B35" s="843"/>
      <c r="C35" s="844"/>
      <c r="D35" s="844"/>
      <c r="E35" s="844"/>
      <c r="F35" s="844"/>
      <c r="G35" s="844"/>
      <c r="H35" s="844"/>
      <c r="I35" s="844"/>
      <c r="J35" s="845"/>
    </row>
    <row r="36" spans="1:10" ht="30.75" thickBot="1" x14ac:dyDescent="0.25">
      <c r="A36" s="140" t="s">
        <v>49</v>
      </c>
      <c r="B36" s="141" t="s">
        <v>35</v>
      </c>
      <c r="C36" s="142" t="s">
        <v>231</v>
      </c>
      <c r="D36" s="89" t="s">
        <v>63</v>
      </c>
      <c r="E36" s="90" t="s">
        <v>56</v>
      </c>
      <c r="F36" s="143" t="s">
        <v>62</v>
      </c>
    </row>
    <row r="37" spans="1:10" ht="15.75" x14ac:dyDescent="0.25">
      <c r="A37" s="193" t="s">
        <v>6</v>
      </c>
      <c r="B37" s="201" t="s">
        <v>227</v>
      </c>
      <c r="C37" s="185">
        <v>6.5856481481481469E-3</v>
      </c>
      <c r="D37" s="180">
        <v>0</v>
      </c>
      <c r="E37" s="180">
        <v>0</v>
      </c>
      <c r="F37" s="181">
        <v>10</v>
      </c>
    </row>
    <row r="38" spans="1:10" ht="15.75" x14ac:dyDescent="0.25">
      <c r="A38" s="194" t="s">
        <v>7</v>
      </c>
      <c r="B38" s="202" t="s">
        <v>140</v>
      </c>
      <c r="C38" s="186">
        <v>7.5462962962962966E-3</v>
      </c>
      <c r="D38" s="183">
        <f>C38-$G$37</f>
        <v>7.5462962962962966E-3</v>
      </c>
      <c r="E38" s="183">
        <f>D38-D37</f>
        <v>7.5462962962962966E-3</v>
      </c>
      <c r="F38" s="184">
        <v>9</v>
      </c>
    </row>
    <row r="39" spans="1:10" ht="15.75" x14ac:dyDescent="0.25">
      <c r="A39" s="194" t="s">
        <v>8</v>
      </c>
      <c r="B39" s="203" t="s">
        <v>139</v>
      </c>
      <c r="C39" s="186">
        <v>7.905092592592592E-3</v>
      </c>
      <c r="D39" s="183">
        <f t="shared" ref="D39:D42" si="8">C39-$G$37</f>
        <v>7.905092592592592E-3</v>
      </c>
      <c r="E39" s="183">
        <f>D39-D38</f>
        <v>3.5879629629629543E-4</v>
      </c>
      <c r="F39" s="184">
        <v>8</v>
      </c>
    </row>
    <row r="40" spans="1:10" ht="15.75" x14ac:dyDescent="0.25">
      <c r="A40" s="194" t="s">
        <v>9</v>
      </c>
      <c r="B40" s="190" t="s">
        <v>228</v>
      </c>
      <c r="C40" s="186">
        <v>8.4143518518518517E-3</v>
      </c>
      <c r="D40" s="183">
        <f t="shared" si="8"/>
        <v>8.4143518518518517E-3</v>
      </c>
      <c r="E40" s="183">
        <f>D40-D39</f>
        <v>5.0925925925925965E-4</v>
      </c>
      <c r="F40" s="184">
        <v>7</v>
      </c>
    </row>
    <row r="41" spans="1:10" ht="15.75" x14ac:dyDescent="0.25">
      <c r="A41" s="194" t="s">
        <v>10</v>
      </c>
      <c r="B41" s="191" t="s">
        <v>230</v>
      </c>
      <c r="C41" s="186">
        <v>8.4606481481481494E-3</v>
      </c>
      <c r="D41" s="183">
        <f t="shared" si="8"/>
        <v>8.4606481481481494E-3</v>
      </c>
      <c r="E41" s="183">
        <f t="shared" ref="E41:E42" si="9">D41-D40</f>
        <v>4.6296296296297751E-5</v>
      </c>
      <c r="F41" s="184">
        <v>6</v>
      </c>
    </row>
    <row r="42" spans="1:10" ht="16.5" thickBot="1" x14ac:dyDescent="0.3">
      <c r="A42" s="195" t="s">
        <v>11</v>
      </c>
      <c r="B42" s="192" t="s">
        <v>229</v>
      </c>
      <c r="C42" s="187">
        <v>1.2511574074074073E-2</v>
      </c>
      <c r="D42" s="188">
        <f t="shared" si="8"/>
        <v>1.2511574074074073E-2</v>
      </c>
      <c r="E42" s="188">
        <f t="shared" si="9"/>
        <v>4.0509259259259231E-3</v>
      </c>
      <c r="F42" s="189">
        <v>5</v>
      </c>
    </row>
  </sheetData>
  <mergeCells count="4">
    <mergeCell ref="A35:J35"/>
    <mergeCell ref="A3:J3"/>
    <mergeCell ref="A22:J22"/>
    <mergeCell ref="A1:J1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selection activeCell="P14" sqref="P14"/>
    </sheetView>
  </sheetViews>
  <sheetFormatPr defaultRowHeight="12.75" x14ac:dyDescent="0.2"/>
  <cols>
    <col min="2" max="2" width="24.7109375" customWidth="1"/>
    <col min="9" max="9" width="14.85546875" customWidth="1"/>
    <col min="10" max="10" width="11.5703125" customWidth="1"/>
    <col min="11" max="11" width="9.140625" style="5"/>
  </cols>
  <sheetData>
    <row r="1" spans="1:11" ht="18" x14ac:dyDescent="0.25">
      <c r="A1" s="850" t="s">
        <v>182</v>
      </c>
      <c r="B1" s="851"/>
      <c r="C1" s="851"/>
      <c r="D1" s="851"/>
      <c r="E1" s="851"/>
      <c r="F1" s="851"/>
      <c r="G1" s="851"/>
      <c r="H1" s="851"/>
      <c r="I1" s="851"/>
      <c r="J1" s="851"/>
    </row>
    <row r="2" spans="1:11" ht="18.75" thickBot="1" x14ac:dyDescent="0.3">
      <c r="A2" s="223" t="s">
        <v>183</v>
      </c>
      <c r="C2" s="105"/>
      <c r="D2" s="105"/>
      <c r="E2" s="105"/>
      <c r="F2" s="105"/>
      <c r="G2" s="105"/>
      <c r="H2" s="105"/>
      <c r="I2" s="105"/>
      <c r="J2" s="105"/>
    </row>
    <row r="3" spans="1:11" ht="47.25" x14ac:dyDescent="0.2">
      <c r="A3" s="250" t="s">
        <v>0</v>
      </c>
      <c r="B3" s="251" t="s">
        <v>1</v>
      </c>
      <c r="C3" s="251" t="s">
        <v>160</v>
      </c>
      <c r="D3" s="251" t="s">
        <v>0</v>
      </c>
      <c r="E3" s="251" t="s">
        <v>158</v>
      </c>
      <c r="F3" s="251" t="s">
        <v>0</v>
      </c>
      <c r="G3" s="251" t="s">
        <v>156</v>
      </c>
      <c r="H3" s="251" t="s">
        <v>0</v>
      </c>
      <c r="I3" s="252" t="s">
        <v>184</v>
      </c>
      <c r="J3" s="253" t="s">
        <v>185</v>
      </c>
      <c r="K3" s="232" t="s">
        <v>212</v>
      </c>
    </row>
    <row r="4" spans="1:11" ht="15.75" x14ac:dyDescent="0.25">
      <c r="A4" s="254">
        <v>1</v>
      </c>
      <c r="B4" s="225" t="s">
        <v>75</v>
      </c>
      <c r="C4" s="127">
        <v>25.62</v>
      </c>
      <c r="D4" s="128">
        <v>1</v>
      </c>
      <c r="E4" s="128">
        <v>23.72</v>
      </c>
      <c r="F4" s="128">
        <v>1</v>
      </c>
      <c r="G4" s="128">
        <v>23.25</v>
      </c>
      <c r="H4" s="128">
        <v>1</v>
      </c>
      <c r="I4" s="129">
        <f t="shared" ref="I4:I19" si="0">C4+E4+G4-MAX(E4,G4,C4)</f>
        <v>46.97</v>
      </c>
      <c r="J4" s="130">
        <f t="shared" ref="J4:J19" si="1">C4+E4+G4</f>
        <v>72.59</v>
      </c>
      <c r="K4" s="234">
        <v>20</v>
      </c>
    </row>
    <row r="5" spans="1:11" ht="15.75" x14ac:dyDescent="0.25">
      <c r="A5" s="254">
        <v>2</v>
      </c>
      <c r="B5" s="225" t="s">
        <v>132</v>
      </c>
      <c r="C5" s="127">
        <v>26.32</v>
      </c>
      <c r="D5" s="128">
        <v>4</v>
      </c>
      <c r="E5" s="128">
        <v>24.12</v>
      </c>
      <c r="F5" s="128">
        <v>2</v>
      </c>
      <c r="G5" s="128">
        <v>23.39</v>
      </c>
      <c r="H5" s="128">
        <v>2</v>
      </c>
      <c r="I5" s="129">
        <f t="shared" si="0"/>
        <v>47.51</v>
      </c>
      <c r="J5" s="130">
        <f t="shared" si="1"/>
        <v>73.83</v>
      </c>
      <c r="K5" s="234">
        <v>19</v>
      </c>
    </row>
    <row r="6" spans="1:11" ht="15.75" x14ac:dyDescent="0.25">
      <c r="A6" s="254">
        <v>3</v>
      </c>
      <c r="B6" s="225" t="s">
        <v>162</v>
      </c>
      <c r="C6" s="127">
        <v>25.84</v>
      </c>
      <c r="D6" s="128">
        <v>2</v>
      </c>
      <c r="E6" s="128">
        <v>24.89</v>
      </c>
      <c r="F6" s="128">
        <v>4</v>
      </c>
      <c r="G6" s="128">
        <v>24.51</v>
      </c>
      <c r="H6" s="128">
        <v>3</v>
      </c>
      <c r="I6" s="129">
        <f t="shared" si="0"/>
        <v>49.400000000000006</v>
      </c>
      <c r="J6" s="130">
        <f t="shared" si="1"/>
        <v>75.240000000000009</v>
      </c>
      <c r="K6" s="234">
        <v>18</v>
      </c>
    </row>
    <row r="7" spans="1:11" ht="15.75" x14ac:dyDescent="0.25">
      <c r="A7" s="254">
        <v>4</v>
      </c>
      <c r="B7" s="284" t="s">
        <v>44</v>
      </c>
      <c r="C7" s="127">
        <v>26.74</v>
      </c>
      <c r="D7" s="128">
        <v>5</v>
      </c>
      <c r="E7" s="128">
        <v>24.78</v>
      </c>
      <c r="F7" s="128">
        <v>3</v>
      </c>
      <c r="G7" s="128">
        <v>25.77</v>
      </c>
      <c r="H7" s="128">
        <v>4</v>
      </c>
      <c r="I7" s="129">
        <f t="shared" si="0"/>
        <v>50.55</v>
      </c>
      <c r="J7" s="130">
        <f t="shared" si="1"/>
        <v>77.289999999999992</v>
      </c>
      <c r="K7" s="234">
        <v>17</v>
      </c>
    </row>
    <row r="8" spans="1:11" ht="15.75" x14ac:dyDescent="0.25">
      <c r="A8" s="254">
        <v>5</v>
      </c>
      <c r="B8" s="284" t="s">
        <v>213</v>
      </c>
      <c r="C8" s="127">
        <v>26.25</v>
      </c>
      <c r="D8" s="128">
        <v>3</v>
      </c>
      <c r="E8" s="128">
        <v>25.73</v>
      </c>
      <c r="F8" s="128">
        <v>5</v>
      </c>
      <c r="G8" s="128">
        <v>25.99</v>
      </c>
      <c r="H8" s="128">
        <v>5</v>
      </c>
      <c r="I8" s="129">
        <f t="shared" si="0"/>
        <v>51.72</v>
      </c>
      <c r="J8" s="130">
        <f t="shared" si="1"/>
        <v>77.97</v>
      </c>
      <c r="K8" s="234"/>
    </row>
    <row r="9" spans="1:11" ht="15.75" x14ac:dyDescent="0.25">
      <c r="A9" s="254">
        <v>6</v>
      </c>
      <c r="B9" s="284" t="s">
        <v>30</v>
      </c>
      <c r="C9" s="127">
        <v>29.49</v>
      </c>
      <c r="D9" s="128">
        <v>7</v>
      </c>
      <c r="E9" s="128">
        <v>27.33</v>
      </c>
      <c r="F9" s="128">
        <v>7</v>
      </c>
      <c r="G9" s="128">
        <v>26.77</v>
      </c>
      <c r="H9" s="128">
        <v>6</v>
      </c>
      <c r="I9" s="129">
        <f t="shared" si="0"/>
        <v>54.099999999999994</v>
      </c>
      <c r="J9" s="130">
        <f t="shared" si="1"/>
        <v>83.589999999999989</v>
      </c>
      <c r="K9" s="234">
        <v>16</v>
      </c>
    </row>
    <row r="10" spans="1:11" ht="15.75" x14ac:dyDescent="0.25">
      <c r="A10" s="254">
        <v>7</v>
      </c>
      <c r="B10" s="284" t="s">
        <v>64</v>
      </c>
      <c r="C10" s="127">
        <v>28.63</v>
      </c>
      <c r="D10" s="128">
        <v>6</v>
      </c>
      <c r="E10" s="128">
        <v>27.07</v>
      </c>
      <c r="F10" s="128">
        <v>6</v>
      </c>
      <c r="G10" s="128">
        <v>27.34</v>
      </c>
      <c r="H10" s="128">
        <v>7</v>
      </c>
      <c r="I10" s="129">
        <f t="shared" si="0"/>
        <v>54.410000000000011</v>
      </c>
      <c r="J10" s="130">
        <f t="shared" si="1"/>
        <v>83.04</v>
      </c>
      <c r="K10" s="234">
        <v>15</v>
      </c>
    </row>
    <row r="11" spans="1:11" ht="15.75" x14ac:dyDescent="0.25">
      <c r="A11" s="254">
        <v>8</v>
      </c>
      <c r="B11" s="284" t="s">
        <v>60</v>
      </c>
      <c r="C11" s="127">
        <v>29.73</v>
      </c>
      <c r="D11" s="128">
        <v>8</v>
      </c>
      <c r="E11" s="128">
        <v>28.26</v>
      </c>
      <c r="F11" s="128">
        <v>8</v>
      </c>
      <c r="G11" s="128">
        <v>28.32</v>
      </c>
      <c r="H11" s="128">
        <v>8</v>
      </c>
      <c r="I11" s="129">
        <f t="shared" si="0"/>
        <v>56.58</v>
      </c>
      <c r="J11" s="130">
        <f t="shared" si="1"/>
        <v>86.31</v>
      </c>
      <c r="K11" s="234">
        <v>14</v>
      </c>
    </row>
    <row r="12" spans="1:11" ht="15.75" x14ac:dyDescent="0.25">
      <c r="A12" s="254">
        <v>9</v>
      </c>
      <c r="B12" s="284" t="s">
        <v>31</v>
      </c>
      <c r="C12" s="127">
        <v>32.04</v>
      </c>
      <c r="D12" s="128">
        <v>10</v>
      </c>
      <c r="E12" s="128">
        <v>29.03</v>
      </c>
      <c r="F12" s="128">
        <v>9</v>
      </c>
      <c r="G12" s="128">
        <v>28.86</v>
      </c>
      <c r="H12" s="128">
        <v>9</v>
      </c>
      <c r="I12" s="129">
        <f t="shared" si="0"/>
        <v>57.890000000000008</v>
      </c>
      <c r="J12" s="130">
        <f t="shared" si="1"/>
        <v>89.93</v>
      </c>
      <c r="K12" s="234">
        <v>13</v>
      </c>
    </row>
    <row r="13" spans="1:11" ht="15.75" x14ac:dyDescent="0.25">
      <c r="A13" s="254">
        <v>10</v>
      </c>
      <c r="B13" s="284" t="s">
        <v>29</v>
      </c>
      <c r="C13" s="127">
        <v>32.909999999999997</v>
      </c>
      <c r="D13" s="128">
        <v>12</v>
      </c>
      <c r="E13" s="128">
        <v>29.79</v>
      </c>
      <c r="F13" s="128">
        <v>10</v>
      </c>
      <c r="G13" s="128">
        <v>29.09</v>
      </c>
      <c r="H13" s="128">
        <v>10</v>
      </c>
      <c r="I13" s="129">
        <f t="shared" si="0"/>
        <v>58.879999999999995</v>
      </c>
      <c r="J13" s="130">
        <f t="shared" si="1"/>
        <v>91.789999999999992</v>
      </c>
      <c r="K13" s="234">
        <v>12</v>
      </c>
    </row>
    <row r="14" spans="1:11" ht="15.75" x14ac:dyDescent="0.25">
      <c r="A14" s="254">
        <v>11</v>
      </c>
      <c r="B14" s="284" t="s">
        <v>80</v>
      </c>
      <c r="C14" s="127">
        <v>34.630000000000003</v>
      </c>
      <c r="D14" s="128">
        <v>13</v>
      </c>
      <c r="E14" s="128">
        <v>30.18</v>
      </c>
      <c r="F14" s="128">
        <v>11</v>
      </c>
      <c r="G14" s="128">
        <v>29.74</v>
      </c>
      <c r="H14" s="128">
        <v>12</v>
      </c>
      <c r="I14" s="129">
        <f t="shared" si="0"/>
        <v>59.919999999999995</v>
      </c>
      <c r="J14" s="130">
        <f t="shared" si="1"/>
        <v>94.55</v>
      </c>
      <c r="K14" s="234">
        <v>11</v>
      </c>
    </row>
    <row r="15" spans="1:11" ht="15.75" x14ac:dyDescent="0.25">
      <c r="A15" s="254">
        <v>12</v>
      </c>
      <c r="B15" s="285" t="s">
        <v>180</v>
      </c>
      <c r="C15" s="127">
        <v>35.85</v>
      </c>
      <c r="D15" s="128">
        <v>14</v>
      </c>
      <c r="E15" s="128">
        <v>30.33</v>
      </c>
      <c r="F15" s="128">
        <v>12</v>
      </c>
      <c r="G15" s="128">
        <v>29.74</v>
      </c>
      <c r="H15" s="128">
        <v>11</v>
      </c>
      <c r="I15" s="129">
        <f t="shared" si="0"/>
        <v>60.07</v>
      </c>
      <c r="J15" s="130">
        <f t="shared" si="1"/>
        <v>95.92</v>
      </c>
      <c r="K15" s="234">
        <v>10</v>
      </c>
    </row>
    <row r="16" spans="1:11" ht="15.75" x14ac:dyDescent="0.25">
      <c r="A16" s="254">
        <v>13</v>
      </c>
      <c r="B16" s="284" t="s">
        <v>45</v>
      </c>
      <c r="C16" s="127">
        <v>32.18</v>
      </c>
      <c r="D16" s="128">
        <v>11</v>
      </c>
      <c r="E16" s="128">
        <v>30.92</v>
      </c>
      <c r="F16" s="128">
        <v>13</v>
      </c>
      <c r="G16" s="128">
        <v>31.38</v>
      </c>
      <c r="H16" s="128">
        <v>13</v>
      </c>
      <c r="I16" s="129">
        <f t="shared" si="0"/>
        <v>62.300000000000004</v>
      </c>
      <c r="J16" s="130">
        <f t="shared" si="1"/>
        <v>94.48</v>
      </c>
      <c r="K16" s="234">
        <v>9</v>
      </c>
    </row>
    <row r="17" spans="1:11" ht="15.75" x14ac:dyDescent="0.25">
      <c r="A17" s="254">
        <v>14</v>
      </c>
      <c r="B17" s="284" t="s">
        <v>32</v>
      </c>
      <c r="C17" s="128">
        <v>31.11</v>
      </c>
      <c r="D17" s="128">
        <v>9</v>
      </c>
      <c r="E17" s="128">
        <v>31.44</v>
      </c>
      <c r="F17" s="128">
        <v>14</v>
      </c>
      <c r="G17" s="127">
        <v>31.52</v>
      </c>
      <c r="H17" s="128">
        <v>15</v>
      </c>
      <c r="I17" s="129">
        <f t="shared" si="0"/>
        <v>62.55</v>
      </c>
      <c r="J17" s="130">
        <f t="shared" si="1"/>
        <v>94.07</v>
      </c>
      <c r="K17" s="234">
        <v>8</v>
      </c>
    </row>
    <row r="18" spans="1:11" ht="15.75" x14ac:dyDescent="0.25">
      <c r="A18" s="254">
        <v>15</v>
      </c>
      <c r="B18" s="285" t="s">
        <v>46</v>
      </c>
      <c r="C18" s="127">
        <v>36.81</v>
      </c>
      <c r="D18" s="128">
        <v>15</v>
      </c>
      <c r="E18" s="128">
        <v>32.44</v>
      </c>
      <c r="F18" s="128">
        <v>15</v>
      </c>
      <c r="G18" s="128">
        <v>31.39</v>
      </c>
      <c r="H18" s="128">
        <v>14</v>
      </c>
      <c r="I18" s="129">
        <f t="shared" si="0"/>
        <v>63.83</v>
      </c>
      <c r="J18" s="130">
        <f t="shared" si="1"/>
        <v>100.64</v>
      </c>
      <c r="K18" s="234">
        <v>7</v>
      </c>
    </row>
    <row r="19" spans="1:11" ht="16.5" thickBot="1" x14ac:dyDescent="0.3">
      <c r="A19" s="255">
        <v>16</v>
      </c>
      <c r="B19" s="220" t="s">
        <v>33</v>
      </c>
      <c r="C19" s="246">
        <v>38.659999999999997</v>
      </c>
      <c r="D19" s="247">
        <v>16</v>
      </c>
      <c r="E19" s="247">
        <v>34.44</v>
      </c>
      <c r="F19" s="247">
        <v>16</v>
      </c>
      <c r="G19" s="247">
        <v>36.76</v>
      </c>
      <c r="H19" s="247">
        <v>16</v>
      </c>
      <c r="I19" s="248">
        <f t="shared" si="0"/>
        <v>71.199999999999989</v>
      </c>
      <c r="J19" s="249">
        <f t="shared" si="1"/>
        <v>109.85999999999999</v>
      </c>
      <c r="K19" s="241">
        <v>6</v>
      </c>
    </row>
    <row r="20" spans="1:11" ht="5.25" customHeight="1" x14ac:dyDescent="0.25">
      <c r="J20" s="122"/>
    </row>
    <row r="21" spans="1:11" ht="18" x14ac:dyDescent="0.25">
      <c r="A21" s="224" t="s">
        <v>195</v>
      </c>
      <c r="J21" s="122"/>
    </row>
    <row r="22" spans="1:11" ht="6" customHeight="1" thickBot="1" x14ac:dyDescent="0.3">
      <c r="J22" s="122"/>
    </row>
    <row r="23" spans="1:11" ht="30" x14ac:dyDescent="0.2">
      <c r="A23" s="242" t="s">
        <v>0</v>
      </c>
      <c r="B23" s="229" t="s">
        <v>1</v>
      </c>
      <c r="C23" s="229" t="s">
        <v>160</v>
      </c>
      <c r="D23" s="229" t="s">
        <v>0</v>
      </c>
      <c r="E23" s="229" t="s">
        <v>158</v>
      </c>
      <c r="F23" s="229" t="s">
        <v>0</v>
      </c>
      <c r="G23" s="229" t="s">
        <v>156</v>
      </c>
      <c r="H23" s="229" t="s">
        <v>0</v>
      </c>
      <c r="I23" s="230" t="s">
        <v>184</v>
      </c>
      <c r="J23" s="231" t="s">
        <v>185</v>
      </c>
      <c r="K23" s="232" t="s">
        <v>212</v>
      </c>
    </row>
    <row r="24" spans="1:11" ht="15.75" x14ac:dyDescent="0.25">
      <c r="A24" s="243">
        <v>1</v>
      </c>
      <c r="B24" s="226" t="s">
        <v>219</v>
      </c>
      <c r="C24" s="127">
        <v>30.46</v>
      </c>
      <c r="D24" s="128">
        <v>3</v>
      </c>
      <c r="E24" s="128">
        <v>27.58</v>
      </c>
      <c r="F24" s="128">
        <v>1</v>
      </c>
      <c r="G24" s="128">
        <v>27.57</v>
      </c>
      <c r="H24" s="128">
        <v>2</v>
      </c>
      <c r="I24" s="129">
        <f t="shared" ref="I24:I33" si="2">C24+E24+G24-MAX(E24,G24,C24)</f>
        <v>55.15</v>
      </c>
      <c r="J24" s="130">
        <f t="shared" ref="J24:J33" si="3">C24+E24+G24</f>
        <v>85.61</v>
      </c>
      <c r="K24" s="234">
        <v>20</v>
      </c>
    </row>
    <row r="25" spans="1:11" ht="15.75" x14ac:dyDescent="0.25">
      <c r="A25" s="243">
        <v>2</v>
      </c>
      <c r="B25" s="226" t="s">
        <v>161</v>
      </c>
      <c r="C25" s="127">
        <v>32.69</v>
      </c>
      <c r="D25" s="128">
        <v>6</v>
      </c>
      <c r="E25" s="128">
        <v>28.02</v>
      </c>
      <c r="F25" s="128">
        <v>2</v>
      </c>
      <c r="G25" s="128">
        <v>27.51</v>
      </c>
      <c r="H25" s="128">
        <v>1</v>
      </c>
      <c r="I25" s="129">
        <f t="shared" si="2"/>
        <v>55.53</v>
      </c>
      <c r="J25" s="130">
        <f t="shared" si="3"/>
        <v>88.22</v>
      </c>
      <c r="K25" s="234">
        <v>19</v>
      </c>
    </row>
    <row r="26" spans="1:11" ht="15.75" x14ac:dyDescent="0.25">
      <c r="A26" s="243">
        <v>3</v>
      </c>
      <c r="B26" s="226" t="s">
        <v>104</v>
      </c>
      <c r="C26" s="127">
        <v>29.11</v>
      </c>
      <c r="D26" s="128">
        <v>1</v>
      </c>
      <c r="E26" s="128">
        <v>28.51</v>
      </c>
      <c r="F26" s="128">
        <v>4</v>
      </c>
      <c r="G26" s="128">
        <v>28.05</v>
      </c>
      <c r="H26" s="128">
        <v>3</v>
      </c>
      <c r="I26" s="129">
        <f t="shared" si="2"/>
        <v>56.56</v>
      </c>
      <c r="J26" s="130">
        <f t="shared" si="3"/>
        <v>85.67</v>
      </c>
      <c r="K26" s="234">
        <v>18</v>
      </c>
    </row>
    <row r="27" spans="1:11" ht="15.75" x14ac:dyDescent="0.25">
      <c r="A27" s="243">
        <v>4</v>
      </c>
      <c r="B27" s="219" t="s">
        <v>216</v>
      </c>
      <c r="C27" s="127">
        <v>29.89</v>
      </c>
      <c r="D27" s="128">
        <v>2</v>
      </c>
      <c r="E27" s="128">
        <v>28.35</v>
      </c>
      <c r="F27" s="128">
        <v>3</v>
      </c>
      <c r="G27" s="128">
        <v>28.37</v>
      </c>
      <c r="H27" s="128">
        <v>4</v>
      </c>
      <c r="I27" s="129">
        <f t="shared" si="2"/>
        <v>56.72</v>
      </c>
      <c r="J27" s="130">
        <f t="shared" si="3"/>
        <v>86.61</v>
      </c>
      <c r="K27" s="234">
        <v>17</v>
      </c>
    </row>
    <row r="28" spans="1:11" ht="15.75" x14ac:dyDescent="0.25">
      <c r="A28" s="243">
        <v>5</v>
      </c>
      <c r="B28" s="219" t="s">
        <v>100</v>
      </c>
      <c r="C28" s="127">
        <v>31.65</v>
      </c>
      <c r="D28" s="128">
        <v>5</v>
      </c>
      <c r="E28" s="128">
        <v>29.33</v>
      </c>
      <c r="F28" s="128">
        <v>5</v>
      </c>
      <c r="G28" s="128">
        <v>29.11</v>
      </c>
      <c r="H28" s="128">
        <v>5</v>
      </c>
      <c r="I28" s="129">
        <f t="shared" si="2"/>
        <v>58.440000000000005</v>
      </c>
      <c r="J28" s="130">
        <f t="shared" si="3"/>
        <v>90.09</v>
      </c>
      <c r="K28" s="234">
        <v>16</v>
      </c>
    </row>
    <row r="29" spans="1:11" ht="15.75" x14ac:dyDescent="0.25">
      <c r="A29" s="243">
        <v>6</v>
      </c>
      <c r="B29" s="219" t="s">
        <v>220</v>
      </c>
      <c r="C29" s="127">
        <v>33.04</v>
      </c>
      <c r="D29" s="128">
        <v>7</v>
      </c>
      <c r="E29" s="128">
        <v>30.37</v>
      </c>
      <c r="F29" s="128">
        <v>6</v>
      </c>
      <c r="G29" s="128">
        <v>29.54</v>
      </c>
      <c r="H29" s="128">
        <v>6</v>
      </c>
      <c r="I29" s="129">
        <f t="shared" si="2"/>
        <v>59.909999999999989</v>
      </c>
      <c r="J29" s="130">
        <f t="shared" si="3"/>
        <v>92.949999999999989</v>
      </c>
      <c r="K29" s="234">
        <v>15</v>
      </c>
    </row>
    <row r="30" spans="1:11" ht="15.75" x14ac:dyDescent="0.25">
      <c r="A30" s="243">
        <v>7</v>
      </c>
      <c r="B30" s="219" t="s">
        <v>128</v>
      </c>
      <c r="C30" s="127">
        <v>31.62</v>
      </c>
      <c r="D30" s="128">
        <v>4</v>
      </c>
      <c r="E30" s="128">
        <v>30.68</v>
      </c>
      <c r="F30" s="128">
        <v>7</v>
      </c>
      <c r="G30" s="128">
        <v>29.97</v>
      </c>
      <c r="H30" s="128">
        <v>7</v>
      </c>
      <c r="I30" s="129">
        <f t="shared" si="2"/>
        <v>60.649999999999991</v>
      </c>
      <c r="J30" s="130">
        <f t="shared" si="3"/>
        <v>92.27</v>
      </c>
      <c r="K30" s="234">
        <v>14</v>
      </c>
    </row>
    <row r="31" spans="1:11" ht="15.75" x14ac:dyDescent="0.25">
      <c r="A31" s="243">
        <v>8</v>
      </c>
      <c r="B31" s="219" t="s">
        <v>221</v>
      </c>
      <c r="C31" s="127">
        <v>36.42</v>
      </c>
      <c r="D31" s="128">
        <v>8</v>
      </c>
      <c r="E31" s="128">
        <v>31.62</v>
      </c>
      <c r="F31" s="128">
        <v>8</v>
      </c>
      <c r="G31" s="128">
        <v>31.11</v>
      </c>
      <c r="H31" s="128">
        <v>8</v>
      </c>
      <c r="I31" s="129">
        <f t="shared" si="2"/>
        <v>62.730000000000004</v>
      </c>
      <c r="J31" s="130">
        <f t="shared" si="3"/>
        <v>99.15</v>
      </c>
      <c r="K31" s="234">
        <v>13</v>
      </c>
    </row>
    <row r="32" spans="1:11" ht="15.75" x14ac:dyDescent="0.25">
      <c r="A32" s="243">
        <v>9</v>
      </c>
      <c r="B32" s="219" t="s">
        <v>218</v>
      </c>
      <c r="C32" s="127">
        <v>42.59</v>
      </c>
      <c r="D32" s="128">
        <v>9</v>
      </c>
      <c r="E32" s="128">
        <v>36.01</v>
      </c>
      <c r="F32" s="128">
        <v>9</v>
      </c>
      <c r="G32" s="128">
        <v>33.229999999999997</v>
      </c>
      <c r="H32" s="128">
        <v>9</v>
      </c>
      <c r="I32" s="129">
        <f t="shared" si="2"/>
        <v>69.239999999999981</v>
      </c>
      <c r="J32" s="130">
        <f t="shared" si="3"/>
        <v>111.82999999999998</v>
      </c>
      <c r="K32" s="234">
        <v>12</v>
      </c>
    </row>
    <row r="33" spans="1:11" ht="16.5" thickBot="1" x14ac:dyDescent="0.3">
      <c r="A33" s="244">
        <v>10</v>
      </c>
      <c r="B33" s="245" t="s">
        <v>105</v>
      </c>
      <c r="C33" s="246">
        <v>58.01</v>
      </c>
      <c r="D33" s="247">
        <v>10</v>
      </c>
      <c r="E33" s="247">
        <v>48.99</v>
      </c>
      <c r="F33" s="247">
        <v>10</v>
      </c>
      <c r="G33" s="247">
        <v>46.71</v>
      </c>
      <c r="H33" s="247">
        <v>10</v>
      </c>
      <c r="I33" s="248">
        <f t="shared" si="2"/>
        <v>95.700000000000017</v>
      </c>
      <c r="J33" s="249">
        <f t="shared" si="3"/>
        <v>153.71</v>
      </c>
      <c r="K33" s="241">
        <v>11</v>
      </c>
    </row>
    <row r="34" spans="1:11" ht="5.25" customHeight="1" x14ac:dyDescent="0.25">
      <c r="J34" s="122"/>
    </row>
    <row r="35" spans="1:11" ht="18" x14ac:dyDescent="0.25">
      <c r="A35" s="223" t="s">
        <v>204</v>
      </c>
      <c r="J35" s="122"/>
    </row>
    <row r="36" spans="1:11" ht="4.5" customHeight="1" thickBot="1" x14ac:dyDescent="0.3">
      <c r="J36" s="122"/>
    </row>
    <row r="37" spans="1:11" ht="30" x14ac:dyDescent="0.2">
      <c r="A37" s="228" t="s">
        <v>0</v>
      </c>
      <c r="B37" s="229" t="s">
        <v>1</v>
      </c>
      <c r="C37" s="229" t="s">
        <v>160</v>
      </c>
      <c r="D37" s="229" t="s">
        <v>0</v>
      </c>
      <c r="E37" s="229" t="s">
        <v>158</v>
      </c>
      <c r="F37" s="229" t="s">
        <v>0</v>
      </c>
      <c r="G37" s="229" t="s">
        <v>156</v>
      </c>
      <c r="H37" s="229" t="s">
        <v>0</v>
      </c>
      <c r="I37" s="230" t="s">
        <v>184</v>
      </c>
      <c r="J37" s="231" t="s">
        <v>185</v>
      </c>
      <c r="K37" s="232" t="s">
        <v>212</v>
      </c>
    </row>
    <row r="38" spans="1:11" ht="15.75" x14ac:dyDescent="0.25">
      <c r="A38" s="233">
        <v>1</v>
      </c>
      <c r="B38" s="227" t="s">
        <v>139</v>
      </c>
      <c r="C38" s="115">
        <v>32.270000000000003</v>
      </c>
      <c r="D38" s="120">
        <v>1</v>
      </c>
      <c r="E38" s="120">
        <v>29.85</v>
      </c>
      <c r="F38" s="120">
        <v>1</v>
      </c>
      <c r="G38" s="120">
        <v>28.19</v>
      </c>
      <c r="H38" s="120">
        <v>1</v>
      </c>
      <c r="I38" s="123">
        <f t="shared" ref="I38:I44" si="4">C38+E38+G38-MAX(E38,G38,C38)</f>
        <v>58.04</v>
      </c>
      <c r="J38" s="118">
        <f t="shared" ref="J38:J44" si="5">C38+E38+G38</f>
        <v>90.31</v>
      </c>
      <c r="K38" s="234">
        <v>10</v>
      </c>
    </row>
    <row r="39" spans="1:11" ht="15.75" x14ac:dyDescent="0.25">
      <c r="A39" s="233">
        <v>2</v>
      </c>
      <c r="B39" s="227" t="s">
        <v>230</v>
      </c>
      <c r="C39" s="115">
        <v>34.409999999999997</v>
      </c>
      <c r="D39" s="120">
        <v>3</v>
      </c>
      <c r="E39" s="120">
        <v>31.14</v>
      </c>
      <c r="F39" s="120">
        <v>2</v>
      </c>
      <c r="G39" s="120">
        <v>30.49</v>
      </c>
      <c r="H39" s="120">
        <v>2</v>
      </c>
      <c r="I39" s="123">
        <f t="shared" si="4"/>
        <v>61.629999999999995</v>
      </c>
      <c r="J39" s="118">
        <f t="shared" si="5"/>
        <v>96.039999999999992</v>
      </c>
      <c r="K39" s="234">
        <v>9</v>
      </c>
    </row>
    <row r="40" spans="1:11" ht="15.75" x14ac:dyDescent="0.25">
      <c r="A40" s="233">
        <v>3</v>
      </c>
      <c r="B40" s="227" t="s">
        <v>227</v>
      </c>
      <c r="C40" s="115">
        <v>35.35</v>
      </c>
      <c r="D40" s="120">
        <v>5</v>
      </c>
      <c r="E40" s="120">
        <v>32.32</v>
      </c>
      <c r="F40" s="120">
        <v>4</v>
      </c>
      <c r="G40" s="120">
        <v>31.79</v>
      </c>
      <c r="H40" s="120">
        <v>3</v>
      </c>
      <c r="I40" s="123">
        <f t="shared" si="4"/>
        <v>64.110000000000014</v>
      </c>
      <c r="J40" s="118">
        <f t="shared" si="5"/>
        <v>99.460000000000008</v>
      </c>
      <c r="K40" s="234">
        <v>8</v>
      </c>
    </row>
    <row r="41" spans="1:11" ht="15.75" x14ac:dyDescent="0.25">
      <c r="A41" s="233">
        <v>4</v>
      </c>
      <c r="B41" s="182" t="s">
        <v>232</v>
      </c>
      <c r="C41" s="120">
        <v>32.83</v>
      </c>
      <c r="D41" s="120">
        <v>2</v>
      </c>
      <c r="E41" s="120">
        <v>32.04</v>
      </c>
      <c r="F41" s="120">
        <v>3</v>
      </c>
      <c r="G41" s="115">
        <v>32.56</v>
      </c>
      <c r="H41" s="120">
        <v>6</v>
      </c>
      <c r="I41" s="123">
        <f t="shared" si="4"/>
        <v>64.600000000000009</v>
      </c>
      <c r="J41" s="118">
        <f t="shared" si="5"/>
        <v>97.43</v>
      </c>
      <c r="K41" s="234">
        <v>7</v>
      </c>
    </row>
    <row r="42" spans="1:11" ht="15.75" x14ac:dyDescent="0.25">
      <c r="A42" s="233">
        <v>5</v>
      </c>
      <c r="B42" s="182" t="s">
        <v>140</v>
      </c>
      <c r="C42" s="115">
        <v>35.409999999999997</v>
      </c>
      <c r="D42" s="120">
        <v>6</v>
      </c>
      <c r="E42" s="120">
        <v>33.590000000000003</v>
      </c>
      <c r="F42" s="120">
        <v>5</v>
      </c>
      <c r="G42" s="120">
        <v>32.35</v>
      </c>
      <c r="H42" s="120">
        <v>5</v>
      </c>
      <c r="I42" s="123">
        <f t="shared" si="4"/>
        <v>65.94</v>
      </c>
      <c r="J42" s="118">
        <f t="shared" si="5"/>
        <v>101.35</v>
      </c>
      <c r="K42" s="234">
        <v>6</v>
      </c>
    </row>
    <row r="43" spans="1:11" ht="15.75" x14ac:dyDescent="0.25">
      <c r="A43" s="233">
        <v>6</v>
      </c>
      <c r="B43" s="182" t="s">
        <v>228</v>
      </c>
      <c r="C43" s="115">
        <v>34.869999999999997</v>
      </c>
      <c r="D43" s="120">
        <v>4</v>
      </c>
      <c r="E43" s="120">
        <v>34.340000000000003</v>
      </c>
      <c r="F43" s="120">
        <v>6</v>
      </c>
      <c r="G43" s="120">
        <v>32.28</v>
      </c>
      <c r="H43" s="120">
        <v>4</v>
      </c>
      <c r="I43" s="123">
        <f t="shared" si="4"/>
        <v>66.62</v>
      </c>
      <c r="J43" s="118">
        <f t="shared" si="5"/>
        <v>101.49000000000001</v>
      </c>
      <c r="K43" s="234">
        <v>5</v>
      </c>
    </row>
    <row r="44" spans="1:11" ht="16.5" thickBot="1" x14ac:dyDescent="0.3">
      <c r="A44" s="235">
        <v>7</v>
      </c>
      <c r="B44" s="236" t="s">
        <v>229</v>
      </c>
      <c r="C44" s="237">
        <v>48.26</v>
      </c>
      <c r="D44" s="237">
        <v>7</v>
      </c>
      <c r="E44" s="238">
        <v>50.96</v>
      </c>
      <c r="F44" s="237">
        <v>7</v>
      </c>
      <c r="G44" s="237">
        <v>45.11</v>
      </c>
      <c r="H44" s="237">
        <v>7</v>
      </c>
      <c r="I44" s="239">
        <f t="shared" si="4"/>
        <v>93.369999999999976</v>
      </c>
      <c r="J44" s="240">
        <f t="shared" si="5"/>
        <v>144.32999999999998</v>
      </c>
      <c r="K44" s="241">
        <v>4</v>
      </c>
    </row>
    <row r="47" spans="1:11" ht="18" x14ac:dyDescent="0.25">
      <c r="A47" s="104" t="s">
        <v>211</v>
      </c>
    </row>
    <row r="49" spans="1:10" ht="30" x14ac:dyDescent="0.2">
      <c r="A49" s="124" t="s">
        <v>0</v>
      </c>
      <c r="B49" s="124" t="s">
        <v>1</v>
      </c>
      <c r="C49" s="124" t="s">
        <v>160</v>
      </c>
      <c r="D49" s="124"/>
      <c r="E49" s="124" t="s">
        <v>158</v>
      </c>
      <c r="F49" s="124"/>
      <c r="G49" s="124" t="s">
        <v>156</v>
      </c>
      <c r="H49" s="124"/>
      <c r="I49" s="125" t="s">
        <v>184</v>
      </c>
      <c r="J49" s="126" t="s">
        <v>185</v>
      </c>
    </row>
    <row r="50" spans="1:10" ht="15" x14ac:dyDescent="0.25">
      <c r="A50" s="114">
        <v>1</v>
      </c>
      <c r="B50" s="4" t="s">
        <v>186</v>
      </c>
      <c r="C50" s="115">
        <v>25.62</v>
      </c>
      <c r="D50" s="116">
        <v>1</v>
      </c>
      <c r="E50" s="116">
        <v>23.72</v>
      </c>
      <c r="F50" s="116">
        <v>1</v>
      </c>
      <c r="G50" s="116">
        <v>23.25</v>
      </c>
      <c r="H50" s="116">
        <v>1</v>
      </c>
      <c r="I50" s="117">
        <f t="shared" ref="I50:I82" si="6">C50+E50+G50-MAX(E50,G50,C50)</f>
        <v>46.97</v>
      </c>
      <c r="J50" s="118">
        <f t="shared" ref="J50:J82" si="7">C50+E50+G50</f>
        <v>72.59</v>
      </c>
    </row>
    <row r="51" spans="1:10" ht="15" x14ac:dyDescent="0.25">
      <c r="A51" s="114">
        <v>2</v>
      </c>
      <c r="B51" s="4" t="s">
        <v>187</v>
      </c>
      <c r="C51" s="115">
        <v>26.32</v>
      </c>
      <c r="D51" s="116">
        <v>4</v>
      </c>
      <c r="E51" s="116">
        <v>24.12</v>
      </c>
      <c r="F51" s="116">
        <v>2</v>
      </c>
      <c r="G51" s="116">
        <v>23.39</v>
      </c>
      <c r="H51" s="116">
        <v>2</v>
      </c>
      <c r="I51" s="117">
        <f t="shared" si="6"/>
        <v>47.51</v>
      </c>
      <c r="J51" s="118">
        <f t="shared" si="7"/>
        <v>73.83</v>
      </c>
    </row>
    <row r="52" spans="1:10" ht="15" x14ac:dyDescent="0.25">
      <c r="A52" s="114">
        <v>3</v>
      </c>
      <c r="B52" s="4" t="s">
        <v>188</v>
      </c>
      <c r="C52" s="115">
        <v>25.84</v>
      </c>
      <c r="D52" s="116">
        <v>2</v>
      </c>
      <c r="E52" s="116">
        <v>24.89</v>
      </c>
      <c r="F52" s="116">
        <v>4</v>
      </c>
      <c r="G52" s="116">
        <v>24.51</v>
      </c>
      <c r="H52" s="116">
        <v>3</v>
      </c>
      <c r="I52" s="117">
        <f t="shared" si="6"/>
        <v>49.400000000000006</v>
      </c>
      <c r="J52" s="118">
        <f t="shared" si="7"/>
        <v>75.240000000000009</v>
      </c>
    </row>
    <row r="53" spans="1:10" ht="15" x14ac:dyDescent="0.25">
      <c r="A53" s="114">
        <v>4</v>
      </c>
      <c r="B53" s="4" t="s">
        <v>146</v>
      </c>
      <c r="C53" s="115">
        <v>26.74</v>
      </c>
      <c r="D53" s="116">
        <v>5</v>
      </c>
      <c r="E53" s="116">
        <v>24.78</v>
      </c>
      <c r="F53" s="116">
        <v>3</v>
      </c>
      <c r="G53" s="116">
        <v>25.77</v>
      </c>
      <c r="H53" s="116">
        <v>4</v>
      </c>
      <c r="I53" s="117">
        <f t="shared" si="6"/>
        <v>50.55</v>
      </c>
      <c r="J53" s="118">
        <f t="shared" si="7"/>
        <v>77.289999999999992</v>
      </c>
    </row>
    <row r="54" spans="1:10" ht="15" x14ac:dyDescent="0.25">
      <c r="A54" s="114">
        <v>5</v>
      </c>
      <c r="B54" s="4" t="s">
        <v>189</v>
      </c>
      <c r="C54" s="115">
        <v>26.25</v>
      </c>
      <c r="D54" s="116">
        <v>3</v>
      </c>
      <c r="E54" s="116">
        <v>25.73</v>
      </c>
      <c r="F54" s="116">
        <v>5</v>
      </c>
      <c r="G54" s="116">
        <v>25.99</v>
      </c>
      <c r="H54" s="116">
        <v>5</v>
      </c>
      <c r="I54" s="117">
        <f t="shared" si="6"/>
        <v>51.72</v>
      </c>
      <c r="J54" s="118">
        <f t="shared" si="7"/>
        <v>77.97</v>
      </c>
    </row>
    <row r="55" spans="1:10" ht="15" x14ac:dyDescent="0.25">
      <c r="A55" s="114">
        <v>6</v>
      </c>
      <c r="B55" s="4" t="s">
        <v>144</v>
      </c>
      <c r="C55" s="115">
        <v>29.49</v>
      </c>
      <c r="D55" s="116">
        <v>8</v>
      </c>
      <c r="E55" s="116">
        <v>27.33</v>
      </c>
      <c r="F55" s="116">
        <v>7</v>
      </c>
      <c r="G55" s="116">
        <v>26.77</v>
      </c>
      <c r="H55" s="116">
        <v>6</v>
      </c>
      <c r="I55" s="117">
        <f t="shared" si="6"/>
        <v>54.099999999999994</v>
      </c>
      <c r="J55" s="118">
        <f t="shared" si="7"/>
        <v>83.589999999999989</v>
      </c>
    </row>
    <row r="56" spans="1:10" ht="15" x14ac:dyDescent="0.25">
      <c r="A56" s="114">
        <v>7</v>
      </c>
      <c r="B56" s="119" t="s">
        <v>190</v>
      </c>
      <c r="C56" s="115">
        <v>28.63</v>
      </c>
      <c r="D56" s="116">
        <v>6</v>
      </c>
      <c r="E56" s="120">
        <v>27.07</v>
      </c>
      <c r="F56" s="116">
        <v>6</v>
      </c>
      <c r="G56" s="120">
        <v>27.34</v>
      </c>
      <c r="H56" s="116">
        <v>7</v>
      </c>
      <c r="I56" s="117">
        <f t="shared" si="6"/>
        <v>54.410000000000011</v>
      </c>
      <c r="J56" s="118">
        <f t="shared" si="7"/>
        <v>83.04</v>
      </c>
    </row>
    <row r="57" spans="1:10" ht="15" x14ac:dyDescent="0.25">
      <c r="A57" s="114">
        <v>8</v>
      </c>
      <c r="B57" s="119" t="s">
        <v>196</v>
      </c>
      <c r="C57" s="115">
        <v>30.46</v>
      </c>
      <c r="D57" s="116">
        <v>11</v>
      </c>
      <c r="E57" s="120">
        <v>27.58</v>
      </c>
      <c r="F57" s="116">
        <v>8</v>
      </c>
      <c r="G57" s="120">
        <v>27.57</v>
      </c>
      <c r="H57" s="116">
        <v>9</v>
      </c>
      <c r="I57" s="123">
        <f t="shared" si="6"/>
        <v>55.15</v>
      </c>
      <c r="J57" s="118">
        <f t="shared" si="7"/>
        <v>85.61</v>
      </c>
    </row>
    <row r="58" spans="1:10" ht="15" x14ac:dyDescent="0.25">
      <c r="A58" s="114">
        <v>9</v>
      </c>
      <c r="B58" s="119" t="s">
        <v>197</v>
      </c>
      <c r="C58" s="115">
        <v>32.69</v>
      </c>
      <c r="D58" s="116">
        <v>18</v>
      </c>
      <c r="E58" s="120">
        <v>28.02</v>
      </c>
      <c r="F58" s="116">
        <v>9</v>
      </c>
      <c r="G58" s="120">
        <v>27.51</v>
      </c>
      <c r="H58" s="116">
        <v>8</v>
      </c>
      <c r="I58" s="123">
        <f t="shared" si="6"/>
        <v>55.53</v>
      </c>
      <c r="J58" s="118">
        <f t="shared" si="7"/>
        <v>88.22</v>
      </c>
    </row>
    <row r="59" spans="1:10" ht="15" x14ac:dyDescent="0.25">
      <c r="A59" s="114">
        <v>10</v>
      </c>
      <c r="B59" s="119" t="s">
        <v>198</v>
      </c>
      <c r="C59" s="115">
        <v>29.11</v>
      </c>
      <c r="D59" s="116">
        <v>7</v>
      </c>
      <c r="E59" s="120">
        <v>28.51</v>
      </c>
      <c r="F59" s="116">
        <v>12</v>
      </c>
      <c r="G59" s="120">
        <v>28.05</v>
      </c>
      <c r="H59" s="116">
        <v>10</v>
      </c>
      <c r="I59" s="123">
        <f t="shared" si="6"/>
        <v>56.56</v>
      </c>
      <c r="J59" s="118">
        <f t="shared" si="7"/>
        <v>85.67</v>
      </c>
    </row>
    <row r="60" spans="1:10" ht="15" x14ac:dyDescent="0.25">
      <c r="A60" s="114">
        <v>11</v>
      </c>
      <c r="B60" s="119" t="s">
        <v>150</v>
      </c>
      <c r="C60" s="115">
        <v>29.73</v>
      </c>
      <c r="D60" s="116">
        <v>9</v>
      </c>
      <c r="E60" s="120">
        <v>28.26</v>
      </c>
      <c r="F60" s="116">
        <v>10</v>
      </c>
      <c r="G60" s="120">
        <v>28.32</v>
      </c>
      <c r="H60" s="116">
        <v>12</v>
      </c>
      <c r="I60" s="117">
        <f t="shared" si="6"/>
        <v>56.58</v>
      </c>
      <c r="J60" s="118">
        <f t="shared" si="7"/>
        <v>86.31</v>
      </c>
    </row>
    <row r="61" spans="1:10" ht="15" x14ac:dyDescent="0.25">
      <c r="A61" s="114">
        <v>12</v>
      </c>
      <c r="B61" s="119" t="s">
        <v>199</v>
      </c>
      <c r="C61" s="115">
        <v>29.89</v>
      </c>
      <c r="D61" s="116">
        <v>10</v>
      </c>
      <c r="E61" s="120">
        <v>28.35</v>
      </c>
      <c r="F61" s="116">
        <v>11</v>
      </c>
      <c r="G61" s="120">
        <v>28.37</v>
      </c>
      <c r="H61" s="116">
        <v>13</v>
      </c>
      <c r="I61" s="123">
        <f t="shared" si="6"/>
        <v>56.72</v>
      </c>
      <c r="J61" s="118">
        <f t="shared" si="7"/>
        <v>86.61</v>
      </c>
    </row>
    <row r="62" spans="1:10" ht="15" x14ac:dyDescent="0.25">
      <c r="A62" s="114">
        <v>13</v>
      </c>
      <c r="B62" s="119" t="s">
        <v>191</v>
      </c>
      <c r="C62" s="115">
        <v>32.04</v>
      </c>
      <c r="D62" s="116">
        <v>15</v>
      </c>
      <c r="E62" s="120">
        <v>29.03</v>
      </c>
      <c r="F62" s="116">
        <v>13</v>
      </c>
      <c r="G62" s="120">
        <v>28.86</v>
      </c>
      <c r="H62" s="116">
        <v>14</v>
      </c>
      <c r="I62" s="117">
        <f t="shared" si="6"/>
        <v>57.890000000000008</v>
      </c>
      <c r="J62" s="118">
        <f t="shared" si="7"/>
        <v>89.93</v>
      </c>
    </row>
    <row r="63" spans="1:10" ht="15" x14ac:dyDescent="0.25">
      <c r="A63" s="114">
        <v>14</v>
      </c>
      <c r="B63" s="119" t="s">
        <v>205</v>
      </c>
      <c r="C63" s="115">
        <v>32.270000000000003</v>
      </c>
      <c r="D63" s="116">
        <v>17</v>
      </c>
      <c r="E63" s="120">
        <v>29.85</v>
      </c>
      <c r="F63" s="116">
        <v>16</v>
      </c>
      <c r="G63" s="120">
        <v>28.19</v>
      </c>
      <c r="H63" s="116">
        <v>11</v>
      </c>
      <c r="I63" s="123">
        <f t="shared" si="6"/>
        <v>58.04</v>
      </c>
      <c r="J63" s="118">
        <f t="shared" si="7"/>
        <v>90.31</v>
      </c>
    </row>
    <row r="64" spans="1:10" ht="15" x14ac:dyDescent="0.25">
      <c r="A64" s="114">
        <v>15</v>
      </c>
      <c r="B64" s="119" t="s">
        <v>151</v>
      </c>
      <c r="C64" s="115">
        <v>31.65</v>
      </c>
      <c r="D64" s="116">
        <v>14</v>
      </c>
      <c r="E64" s="120">
        <v>29.33</v>
      </c>
      <c r="F64" s="116">
        <v>14</v>
      </c>
      <c r="G64" s="120">
        <v>29.11</v>
      </c>
      <c r="H64" s="116">
        <v>16</v>
      </c>
      <c r="I64" s="123">
        <f t="shared" si="6"/>
        <v>58.440000000000005</v>
      </c>
      <c r="J64" s="118">
        <f t="shared" si="7"/>
        <v>90.09</v>
      </c>
    </row>
    <row r="65" spans="1:10" ht="15" x14ac:dyDescent="0.25">
      <c r="A65" s="114">
        <v>16</v>
      </c>
      <c r="B65" s="119" t="s">
        <v>148</v>
      </c>
      <c r="C65" s="115">
        <v>32.909999999999997</v>
      </c>
      <c r="D65" s="116">
        <v>20</v>
      </c>
      <c r="E65" s="120">
        <v>29.79</v>
      </c>
      <c r="F65" s="116">
        <v>15</v>
      </c>
      <c r="G65" s="120">
        <v>29.09</v>
      </c>
      <c r="H65" s="116">
        <v>15</v>
      </c>
      <c r="I65" s="117">
        <f t="shared" si="6"/>
        <v>58.879999999999995</v>
      </c>
      <c r="J65" s="118">
        <f t="shared" si="7"/>
        <v>91.789999999999992</v>
      </c>
    </row>
    <row r="66" spans="1:10" ht="15" x14ac:dyDescent="0.25">
      <c r="A66" s="114">
        <v>17</v>
      </c>
      <c r="B66" s="119" t="s">
        <v>200</v>
      </c>
      <c r="C66" s="115">
        <v>33.04</v>
      </c>
      <c r="D66" s="116">
        <v>21</v>
      </c>
      <c r="E66" s="120">
        <v>30.37</v>
      </c>
      <c r="F66" s="116">
        <v>19</v>
      </c>
      <c r="G66" s="120">
        <v>29.54</v>
      </c>
      <c r="H66" s="116">
        <v>17</v>
      </c>
      <c r="I66" s="123">
        <f t="shared" si="6"/>
        <v>59.909999999999989</v>
      </c>
      <c r="J66" s="118">
        <f t="shared" si="7"/>
        <v>92.949999999999989</v>
      </c>
    </row>
    <row r="67" spans="1:10" ht="15" x14ac:dyDescent="0.25">
      <c r="A67" s="114">
        <v>18</v>
      </c>
      <c r="B67" s="119" t="s">
        <v>149</v>
      </c>
      <c r="C67" s="115">
        <v>34.630000000000003</v>
      </c>
      <c r="D67" s="116">
        <v>23</v>
      </c>
      <c r="E67" s="120">
        <v>30.18</v>
      </c>
      <c r="F67" s="116">
        <v>17</v>
      </c>
      <c r="G67" s="120">
        <v>29.74</v>
      </c>
      <c r="H67" s="116">
        <v>19</v>
      </c>
      <c r="I67" s="117">
        <f t="shared" si="6"/>
        <v>59.919999999999995</v>
      </c>
      <c r="J67" s="118">
        <f t="shared" si="7"/>
        <v>94.55</v>
      </c>
    </row>
    <row r="68" spans="1:10" ht="15" x14ac:dyDescent="0.25">
      <c r="A68" s="114">
        <v>19</v>
      </c>
      <c r="B68" s="121" t="s">
        <v>192</v>
      </c>
      <c r="C68" s="115">
        <v>35.85</v>
      </c>
      <c r="D68" s="116">
        <v>27</v>
      </c>
      <c r="E68" s="120">
        <v>30.33</v>
      </c>
      <c r="F68" s="116">
        <v>18</v>
      </c>
      <c r="G68" s="120">
        <v>29.74</v>
      </c>
      <c r="H68" s="116">
        <v>18</v>
      </c>
      <c r="I68" s="117">
        <f t="shared" si="6"/>
        <v>60.07</v>
      </c>
      <c r="J68" s="118">
        <f t="shared" si="7"/>
        <v>95.92</v>
      </c>
    </row>
    <row r="69" spans="1:10" ht="15" x14ac:dyDescent="0.25">
      <c r="A69" s="114">
        <v>20</v>
      </c>
      <c r="B69" s="119" t="s">
        <v>201</v>
      </c>
      <c r="C69" s="115">
        <v>31.62</v>
      </c>
      <c r="D69" s="116">
        <v>13</v>
      </c>
      <c r="E69" s="120">
        <v>30.68</v>
      </c>
      <c r="F69" s="116">
        <v>20</v>
      </c>
      <c r="G69" s="120">
        <v>29.97</v>
      </c>
      <c r="H69" s="116">
        <v>20</v>
      </c>
      <c r="I69" s="123">
        <f t="shared" si="6"/>
        <v>60.649999999999991</v>
      </c>
      <c r="J69" s="118">
        <f t="shared" si="7"/>
        <v>92.27</v>
      </c>
    </row>
    <row r="70" spans="1:10" ht="15" x14ac:dyDescent="0.25">
      <c r="A70" s="114">
        <v>21</v>
      </c>
      <c r="B70" s="119" t="s">
        <v>206</v>
      </c>
      <c r="C70" s="115">
        <v>34.409999999999997</v>
      </c>
      <c r="D70" s="116">
        <v>22</v>
      </c>
      <c r="E70" s="120">
        <v>31.14</v>
      </c>
      <c r="F70" s="116">
        <v>22</v>
      </c>
      <c r="G70" s="120">
        <v>30.49</v>
      </c>
      <c r="H70" s="116">
        <v>21</v>
      </c>
      <c r="I70" s="123">
        <f t="shared" si="6"/>
        <v>61.629999999999995</v>
      </c>
      <c r="J70" s="118">
        <f t="shared" si="7"/>
        <v>96.039999999999992</v>
      </c>
    </row>
    <row r="71" spans="1:10" ht="15" x14ac:dyDescent="0.25">
      <c r="A71" s="114">
        <v>22</v>
      </c>
      <c r="B71" s="119" t="s">
        <v>193</v>
      </c>
      <c r="C71" s="115">
        <v>32.18</v>
      </c>
      <c r="D71" s="116">
        <v>16</v>
      </c>
      <c r="E71" s="120">
        <v>30.92</v>
      </c>
      <c r="F71" s="116">
        <v>21</v>
      </c>
      <c r="G71" s="120">
        <v>31.38</v>
      </c>
      <c r="H71" s="116">
        <v>23</v>
      </c>
      <c r="I71" s="117">
        <f t="shared" si="6"/>
        <v>62.300000000000004</v>
      </c>
      <c r="J71" s="118">
        <f t="shared" si="7"/>
        <v>94.48</v>
      </c>
    </row>
    <row r="72" spans="1:10" ht="15" x14ac:dyDescent="0.25">
      <c r="A72" s="114">
        <v>23</v>
      </c>
      <c r="B72" s="119" t="s">
        <v>194</v>
      </c>
      <c r="C72" s="120">
        <v>31.11</v>
      </c>
      <c r="D72" s="116">
        <v>12</v>
      </c>
      <c r="E72" s="120">
        <v>31.44</v>
      </c>
      <c r="F72" s="116">
        <v>23</v>
      </c>
      <c r="G72" s="115">
        <v>31.52</v>
      </c>
      <c r="H72" s="116">
        <v>25</v>
      </c>
      <c r="I72" s="117">
        <f t="shared" si="6"/>
        <v>62.55</v>
      </c>
      <c r="J72" s="118">
        <f t="shared" si="7"/>
        <v>94.07</v>
      </c>
    </row>
    <row r="73" spans="1:10" ht="15" x14ac:dyDescent="0.25">
      <c r="A73" s="114">
        <v>24</v>
      </c>
      <c r="B73" s="119" t="s">
        <v>202</v>
      </c>
      <c r="C73" s="115">
        <v>36.42</v>
      </c>
      <c r="D73" s="116">
        <v>28</v>
      </c>
      <c r="E73" s="120">
        <v>31.62</v>
      </c>
      <c r="F73" s="116">
        <v>24</v>
      </c>
      <c r="G73" s="120">
        <v>31.11</v>
      </c>
      <c r="H73" s="116">
        <v>22</v>
      </c>
      <c r="I73" s="123">
        <f t="shared" si="6"/>
        <v>62.730000000000004</v>
      </c>
      <c r="J73" s="118">
        <f t="shared" si="7"/>
        <v>99.15</v>
      </c>
    </row>
    <row r="74" spans="1:10" ht="15" x14ac:dyDescent="0.25">
      <c r="A74" s="114">
        <v>25</v>
      </c>
      <c r="B74" s="121" t="s">
        <v>175</v>
      </c>
      <c r="C74" s="115">
        <v>36.81</v>
      </c>
      <c r="D74" s="116">
        <v>29</v>
      </c>
      <c r="E74" s="120">
        <v>32.44</v>
      </c>
      <c r="F74" s="116">
        <v>27</v>
      </c>
      <c r="G74" s="120">
        <v>31.39</v>
      </c>
      <c r="H74" s="116">
        <v>24</v>
      </c>
      <c r="I74" s="117">
        <f t="shared" si="6"/>
        <v>63.83</v>
      </c>
      <c r="J74" s="118">
        <f t="shared" si="7"/>
        <v>100.64</v>
      </c>
    </row>
    <row r="75" spans="1:10" ht="15" x14ac:dyDescent="0.25">
      <c r="A75" s="114">
        <v>26</v>
      </c>
      <c r="B75" s="119" t="s">
        <v>152</v>
      </c>
      <c r="C75" s="115">
        <v>35.35</v>
      </c>
      <c r="D75" s="116">
        <v>25</v>
      </c>
      <c r="E75" s="120">
        <v>32.32</v>
      </c>
      <c r="F75" s="116">
        <v>26</v>
      </c>
      <c r="G75" s="120">
        <v>31.79</v>
      </c>
      <c r="H75" s="116">
        <v>26</v>
      </c>
      <c r="I75" s="123">
        <f t="shared" si="6"/>
        <v>64.110000000000014</v>
      </c>
      <c r="J75" s="118">
        <f t="shared" si="7"/>
        <v>99.460000000000008</v>
      </c>
    </row>
    <row r="76" spans="1:10" ht="15" x14ac:dyDescent="0.25">
      <c r="A76" s="114">
        <v>27</v>
      </c>
      <c r="B76" s="119" t="s">
        <v>207</v>
      </c>
      <c r="C76" s="120">
        <v>32.83</v>
      </c>
      <c r="D76" s="116">
        <v>19</v>
      </c>
      <c r="E76" s="120">
        <v>32.04</v>
      </c>
      <c r="F76" s="116">
        <v>25</v>
      </c>
      <c r="G76" s="115">
        <v>32.56</v>
      </c>
      <c r="H76" s="116">
        <v>29</v>
      </c>
      <c r="I76" s="123">
        <f t="shared" si="6"/>
        <v>64.600000000000009</v>
      </c>
      <c r="J76" s="118">
        <f t="shared" si="7"/>
        <v>97.43</v>
      </c>
    </row>
    <row r="77" spans="1:10" ht="15" x14ac:dyDescent="0.25">
      <c r="A77" s="114">
        <v>28</v>
      </c>
      <c r="B77" s="119" t="s">
        <v>208</v>
      </c>
      <c r="C77" s="115">
        <v>35.409999999999997</v>
      </c>
      <c r="D77" s="116">
        <v>26</v>
      </c>
      <c r="E77" s="120">
        <v>33.590000000000003</v>
      </c>
      <c r="F77" s="116">
        <v>28</v>
      </c>
      <c r="G77" s="120">
        <v>32.35</v>
      </c>
      <c r="H77" s="116">
        <v>28</v>
      </c>
      <c r="I77" s="123">
        <f t="shared" si="6"/>
        <v>65.94</v>
      </c>
      <c r="J77" s="118">
        <f t="shared" si="7"/>
        <v>101.35</v>
      </c>
    </row>
    <row r="78" spans="1:10" ht="15" x14ac:dyDescent="0.25">
      <c r="A78" s="114">
        <v>29</v>
      </c>
      <c r="B78" s="119" t="s">
        <v>209</v>
      </c>
      <c r="C78" s="115">
        <v>34.869999999999997</v>
      </c>
      <c r="D78" s="116">
        <v>24</v>
      </c>
      <c r="E78" s="120">
        <v>34.340000000000003</v>
      </c>
      <c r="F78" s="116">
        <v>29</v>
      </c>
      <c r="G78" s="120">
        <v>32.28</v>
      </c>
      <c r="H78" s="116">
        <v>27</v>
      </c>
      <c r="I78" s="123">
        <f t="shared" si="6"/>
        <v>66.62</v>
      </c>
      <c r="J78" s="118">
        <f t="shared" si="7"/>
        <v>101.49000000000001</v>
      </c>
    </row>
    <row r="79" spans="1:10" ht="15" x14ac:dyDescent="0.25">
      <c r="A79" s="114">
        <v>30</v>
      </c>
      <c r="B79" s="119" t="s">
        <v>203</v>
      </c>
      <c r="C79" s="115">
        <v>42.59</v>
      </c>
      <c r="D79" s="116">
        <v>31</v>
      </c>
      <c r="E79" s="120">
        <v>36.01</v>
      </c>
      <c r="F79" s="116">
        <v>31</v>
      </c>
      <c r="G79" s="120">
        <v>33.229999999999997</v>
      </c>
      <c r="H79" s="116">
        <v>30</v>
      </c>
      <c r="I79" s="123">
        <f t="shared" si="6"/>
        <v>69.239999999999981</v>
      </c>
      <c r="J79" s="118">
        <f t="shared" si="7"/>
        <v>111.82999999999998</v>
      </c>
    </row>
    <row r="80" spans="1:10" ht="15" x14ac:dyDescent="0.25">
      <c r="A80" s="114">
        <v>31</v>
      </c>
      <c r="B80" s="119" t="s">
        <v>145</v>
      </c>
      <c r="C80" s="115">
        <v>38.659999999999997</v>
      </c>
      <c r="D80" s="116">
        <v>30</v>
      </c>
      <c r="E80" s="120">
        <v>34.44</v>
      </c>
      <c r="F80" s="116">
        <v>30</v>
      </c>
      <c r="G80" s="120">
        <v>36.76</v>
      </c>
      <c r="H80" s="116">
        <v>31</v>
      </c>
      <c r="I80" s="117">
        <f t="shared" si="6"/>
        <v>71.199999999999989</v>
      </c>
      <c r="J80" s="118">
        <f t="shared" si="7"/>
        <v>109.85999999999999</v>
      </c>
    </row>
    <row r="81" spans="1:10" ht="15" x14ac:dyDescent="0.25">
      <c r="A81" s="114">
        <v>32</v>
      </c>
      <c r="B81" s="119" t="s">
        <v>210</v>
      </c>
      <c r="C81" s="120">
        <v>48.26</v>
      </c>
      <c r="D81" s="116">
        <v>32</v>
      </c>
      <c r="E81" s="115">
        <v>50.96</v>
      </c>
      <c r="F81" s="116">
        <v>33</v>
      </c>
      <c r="G81" s="120">
        <v>45.11</v>
      </c>
      <c r="H81" s="116">
        <v>32</v>
      </c>
      <c r="I81" s="123">
        <f t="shared" si="6"/>
        <v>93.369999999999976</v>
      </c>
      <c r="J81" s="118">
        <f t="shared" si="7"/>
        <v>144.32999999999998</v>
      </c>
    </row>
    <row r="82" spans="1:10" ht="15" x14ac:dyDescent="0.25">
      <c r="A82" s="114">
        <v>33</v>
      </c>
      <c r="B82" s="119" t="s">
        <v>147</v>
      </c>
      <c r="C82" s="115">
        <v>58.01</v>
      </c>
      <c r="D82" s="116">
        <v>33</v>
      </c>
      <c r="E82" s="120">
        <v>48.99</v>
      </c>
      <c r="F82" s="116">
        <v>32</v>
      </c>
      <c r="G82" s="120">
        <v>46.71</v>
      </c>
      <c r="H82" s="116">
        <v>33</v>
      </c>
      <c r="I82" s="123">
        <f t="shared" si="6"/>
        <v>95.700000000000017</v>
      </c>
      <c r="J82" s="118">
        <f t="shared" si="7"/>
        <v>153.71</v>
      </c>
    </row>
  </sheetData>
  <mergeCells count="1">
    <mergeCell ref="A1:J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opLeftCell="A58" zoomScaleNormal="100" workbookViewId="0">
      <selection activeCell="F79" sqref="F79"/>
    </sheetView>
  </sheetViews>
  <sheetFormatPr defaultRowHeight="12.75" x14ac:dyDescent="0.2"/>
  <cols>
    <col min="1" max="1" width="21.28515625" customWidth="1"/>
    <col min="2" max="2" width="15.7109375" customWidth="1"/>
    <col min="3" max="3" width="13.140625" customWidth="1"/>
    <col min="4" max="4" width="13" customWidth="1"/>
    <col min="5" max="5" width="15" customWidth="1"/>
    <col min="6" max="6" width="14.140625" customWidth="1"/>
    <col min="7" max="7" width="13.5703125" customWidth="1"/>
    <col min="8" max="8" width="11" customWidth="1"/>
    <col min="9" max="9" width="7.140625" customWidth="1"/>
    <col min="10" max="10" width="7.7109375" customWidth="1"/>
  </cols>
  <sheetData>
    <row r="1" spans="1:10" ht="18" x14ac:dyDescent="0.25">
      <c r="A1" s="850" t="s">
        <v>233</v>
      </c>
      <c r="B1" s="851"/>
      <c r="C1" s="851"/>
      <c r="D1" s="851"/>
      <c r="E1" s="851"/>
      <c r="F1" s="851"/>
      <c r="G1" s="851"/>
    </row>
    <row r="2" spans="1:10" ht="13.5" thickBot="1" x14ac:dyDescent="0.25">
      <c r="F2" s="2"/>
    </row>
    <row r="3" spans="1:10" s="27" customFormat="1" ht="26.25" thickBot="1" x14ac:dyDescent="0.25">
      <c r="A3" s="28" t="s">
        <v>65</v>
      </c>
      <c r="B3" s="18" t="s">
        <v>79</v>
      </c>
      <c r="C3" s="18" t="s">
        <v>45</v>
      </c>
      <c r="D3" s="18" t="s">
        <v>44</v>
      </c>
      <c r="E3" s="18" t="s">
        <v>72</v>
      </c>
      <c r="F3" s="18" t="s">
        <v>75</v>
      </c>
      <c r="G3" s="18" t="s">
        <v>34</v>
      </c>
      <c r="H3" s="7" t="s">
        <v>66</v>
      </c>
      <c r="I3" s="8" t="s">
        <v>67</v>
      </c>
      <c r="J3" s="17" t="s">
        <v>0</v>
      </c>
    </row>
    <row r="4" spans="1:10" x14ac:dyDescent="0.2">
      <c r="A4" s="36" t="s">
        <v>79</v>
      </c>
      <c r="B4" s="35"/>
      <c r="C4" s="32" t="s">
        <v>87</v>
      </c>
      <c r="D4" s="32" t="s">
        <v>87</v>
      </c>
      <c r="E4" s="32" t="s">
        <v>87</v>
      </c>
      <c r="F4" s="32" t="s">
        <v>87</v>
      </c>
      <c r="G4" s="32" t="s">
        <v>87</v>
      </c>
      <c r="H4" s="43" t="s">
        <v>107</v>
      </c>
      <c r="I4" s="33" t="s">
        <v>170</v>
      </c>
      <c r="J4" s="34" t="s">
        <v>6</v>
      </c>
    </row>
    <row r="5" spans="1:10" x14ac:dyDescent="0.2">
      <c r="A5" s="6" t="s">
        <v>45</v>
      </c>
      <c r="B5" s="10" t="s">
        <v>86</v>
      </c>
      <c r="C5" s="16"/>
      <c r="D5" s="11" t="s">
        <v>163</v>
      </c>
      <c r="E5" s="11" t="s">
        <v>87</v>
      </c>
      <c r="F5" s="9" t="s">
        <v>87</v>
      </c>
      <c r="G5" s="11" t="s">
        <v>88</v>
      </c>
      <c r="H5" s="258">
        <v>6</v>
      </c>
      <c r="I5" s="13" t="s">
        <v>234</v>
      </c>
      <c r="J5" s="20" t="s">
        <v>8</v>
      </c>
    </row>
    <row r="6" spans="1:10" x14ac:dyDescent="0.2">
      <c r="A6" s="6" t="s">
        <v>44</v>
      </c>
      <c r="B6" s="10" t="s">
        <v>86</v>
      </c>
      <c r="C6" s="11" t="s">
        <v>87</v>
      </c>
      <c r="D6" s="19"/>
      <c r="E6" s="11" t="s">
        <v>87</v>
      </c>
      <c r="F6" s="10" t="s">
        <v>88</v>
      </c>
      <c r="G6" s="10" t="s">
        <v>87</v>
      </c>
      <c r="H6" s="12" t="s">
        <v>95</v>
      </c>
      <c r="I6" s="13" t="s">
        <v>235</v>
      </c>
      <c r="J6" s="20" t="s">
        <v>7</v>
      </c>
    </row>
    <row r="7" spans="1:10" x14ac:dyDescent="0.2">
      <c r="A7" s="6" t="s">
        <v>72</v>
      </c>
      <c r="B7" s="10" t="s">
        <v>86</v>
      </c>
      <c r="C7" s="9" t="s">
        <v>86</v>
      </c>
      <c r="D7" s="11" t="s">
        <v>86</v>
      </c>
      <c r="E7" s="16"/>
      <c r="F7" s="11" t="s">
        <v>86</v>
      </c>
      <c r="G7" s="9" t="s">
        <v>88</v>
      </c>
      <c r="H7" s="12" t="s">
        <v>92</v>
      </c>
      <c r="I7" s="13" t="s">
        <v>168</v>
      </c>
      <c r="J7" s="20" t="s">
        <v>10</v>
      </c>
    </row>
    <row r="8" spans="1:10" x14ac:dyDescent="0.2">
      <c r="A8" s="6" t="s">
        <v>75</v>
      </c>
      <c r="B8" s="10" t="s">
        <v>86</v>
      </c>
      <c r="C8" s="11" t="s">
        <v>86</v>
      </c>
      <c r="D8" s="11" t="s">
        <v>89</v>
      </c>
      <c r="E8" s="10" t="s">
        <v>87</v>
      </c>
      <c r="F8" s="16"/>
      <c r="G8" s="10" t="s">
        <v>87</v>
      </c>
      <c r="H8" s="12" t="s">
        <v>90</v>
      </c>
      <c r="I8" s="13" t="s">
        <v>171</v>
      </c>
      <c r="J8" s="20" t="s">
        <v>9</v>
      </c>
    </row>
    <row r="9" spans="1:10" ht="13.5" thickBot="1" x14ac:dyDescent="0.25">
      <c r="A9" s="6" t="s">
        <v>34</v>
      </c>
      <c r="B9" s="10" t="s">
        <v>86</v>
      </c>
      <c r="C9" s="11" t="s">
        <v>89</v>
      </c>
      <c r="D9" s="11" t="s">
        <v>86</v>
      </c>
      <c r="E9" s="10" t="s">
        <v>89</v>
      </c>
      <c r="F9" s="11" t="s">
        <v>86</v>
      </c>
      <c r="G9" s="16"/>
      <c r="H9" s="273" t="s">
        <v>94</v>
      </c>
      <c r="I9" s="15" t="s">
        <v>169</v>
      </c>
      <c r="J9" s="21" t="s">
        <v>11</v>
      </c>
    </row>
    <row r="10" spans="1:10" ht="13.5" thickBot="1" x14ac:dyDescent="0.25">
      <c r="D10" s="2"/>
    </row>
    <row r="11" spans="1:10" s="26" customFormat="1" ht="26.25" thickBot="1" x14ac:dyDescent="0.25">
      <c r="A11" s="259" t="s">
        <v>68</v>
      </c>
      <c r="B11" s="261" t="s">
        <v>60</v>
      </c>
      <c r="C11" s="262" t="s">
        <v>30</v>
      </c>
      <c r="D11" s="262" t="s">
        <v>127</v>
      </c>
      <c r="E11" s="262" t="s">
        <v>85</v>
      </c>
      <c r="F11" s="262" t="s">
        <v>135</v>
      </c>
      <c r="G11" s="263" t="s">
        <v>180</v>
      </c>
      <c r="H11" s="42" t="s">
        <v>66</v>
      </c>
      <c r="I11" s="30" t="s">
        <v>67</v>
      </c>
      <c r="J11" s="31" t="s">
        <v>0</v>
      </c>
    </row>
    <row r="12" spans="1:10" x14ac:dyDescent="0.2">
      <c r="A12" s="36" t="s">
        <v>60</v>
      </c>
      <c r="B12" s="260"/>
      <c r="C12" s="9" t="s">
        <v>87</v>
      </c>
      <c r="D12" s="9" t="s">
        <v>87</v>
      </c>
      <c r="E12" s="9" t="s">
        <v>87</v>
      </c>
      <c r="F12" s="9" t="s">
        <v>87</v>
      </c>
      <c r="G12" s="279" t="s">
        <v>87</v>
      </c>
      <c r="H12" s="43" t="s">
        <v>107</v>
      </c>
      <c r="I12" s="33" t="s">
        <v>170</v>
      </c>
      <c r="J12" s="34" t="s">
        <v>6</v>
      </c>
    </row>
    <row r="13" spans="1:10" x14ac:dyDescent="0.2">
      <c r="A13" s="6" t="s">
        <v>30</v>
      </c>
      <c r="B13" s="39" t="s">
        <v>86</v>
      </c>
      <c r="C13" s="16"/>
      <c r="D13" s="11" t="s">
        <v>87</v>
      </c>
      <c r="E13" s="11" t="s">
        <v>87</v>
      </c>
      <c r="F13" s="11" t="s">
        <v>87</v>
      </c>
      <c r="G13" s="267" t="s">
        <v>87</v>
      </c>
      <c r="H13" s="12" t="s">
        <v>95</v>
      </c>
      <c r="I13" s="13" t="s">
        <v>236</v>
      </c>
      <c r="J13" s="20" t="s">
        <v>7</v>
      </c>
    </row>
    <row r="14" spans="1:10" x14ac:dyDescent="0.2">
      <c r="A14" s="6" t="s">
        <v>127</v>
      </c>
      <c r="B14" s="39" t="s">
        <v>86</v>
      </c>
      <c r="C14" s="11" t="s">
        <v>86</v>
      </c>
      <c r="D14" s="16"/>
      <c r="E14" s="11" t="s">
        <v>86</v>
      </c>
      <c r="F14" s="11" t="s">
        <v>86</v>
      </c>
      <c r="G14" s="267" t="s">
        <v>87</v>
      </c>
      <c r="H14" s="12" t="s">
        <v>92</v>
      </c>
      <c r="I14" s="13" t="s">
        <v>237</v>
      </c>
      <c r="J14" s="20" t="s">
        <v>10</v>
      </c>
    </row>
    <row r="15" spans="1:10" x14ac:dyDescent="0.2">
      <c r="A15" s="6" t="s">
        <v>85</v>
      </c>
      <c r="B15" s="39" t="s">
        <v>86</v>
      </c>
      <c r="C15" s="11" t="s">
        <v>86</v>
      </c>
      <c r="D15" s="11" t="s">
        <v>87</v>
      </c>
      <c r="E15" s="16"/>
      <c r="F15" s="11" t="s">
        <v>87</v>
      </c>
      <c r="G15" s="267" t="s">
        <v>87</v>
      </c>
      <c r="H15" s="12" t="s">
        <v>97</v>
      </c>
      <c r="I15" s="13" t="s">
        <v>238</v>
      </c>
      <c r="J15" s="20" t="s">
        <v>8</v>
      </c>
    </row>
    <row r="16" spans="1:10" x14ac:dyDescent="0.2">
      <c r="A16" s="6" t="s">
        <v>135</v>
      </c>
      <c r="B16" s="39" t="s">
        <v>86</v>
      </c>
      <c r="C16" s="11" t="s">
        <v>86</v>
      </c>
      <c r="D16" s="11" t="s">
        <v>87</v>
      </c>
      <c r="E16" s="11" t="s">
        <v>86</v>
      </c>
      <c r="F16" s="16"/>
      <c r="G16" s="267" t="s">
        <v>88</v>
      </c>
      <c r="H16" s="12" t="s">
        <v>90</v>
      </c>
      <c r="I16" s="13" t="s">
        <v>239</v>
      </c>
      <c r="J16" s="20" t="s">
        <v>9</v>
      </c>
    </row>
    <row r="17" spans="1:10" ht="13.5" thickBot="1" x14ac:dyDescent="0.25">
      <c r="A17" s="37" t="s">
        <v>180</v>
      </c>
      <c r="B17" s="39" t="s">
        <v>86</v>
      </c>
      <c r="C17" s="11" t="s">
        <v>86</v>
      </c>
      <c r="D17" s="11" t="s">
        <v>86</v>
      </c>
      <c r="E17" s="11" t="s">
        <v>86</v>
      </c>
      <c r="F17" s="11" t="s">
        <v>89</v>
      </c>
      <c r="G17" s="280"/>
      <c r="H17" s="273" t="s">
        <v>94</v>
      </c>
      <c r="I17" s="15" t="s">
        <v>240</v>
      </c>
      <c r="J17" s="21" t="s">
        <v>11</v>
      </c>
    </row>
    <row r="18" spans="1:10" ht="13.5" thickBot="1" x14ac:dyDescent="0.25"/>
    <row r="19" spans="1:10" s="27" customFormat="1" ht="26.25" thickBot="1" x14ac:dyDescent="0.25">
      <c r="A19" s="41" t="s">
        <v>134</v>
      </c>
      <c r="B19" s="65" t="s">
        <v>64</v>
      </c>
      <c r="C19" s="65" t="s">
        <v>241</v>
      </c>
      <c r="D19" s="65" t="s">
        <v>31</v>
      </c>
      <c r="E19" s="65" t="s">
        <v>28</v>
      </c>
      <c r="F19" s="65" t="s">
        <v>33</v>
      </c>
      <c r="G19" s="65" t="s">
        <v>242</v>
      </c>
      <c r="H19" s="7" t="s">
        <v>66</v>
      </c>
      <c r="I19" s="8" t="s">
        <v>67</v>
      </c>
      <c r="J19" s="17" t="s">
        <v>0</v>
      </c>
    </row>
    <row r="20" spans="1:10" x14ac:dyDescent="0.2">
      <c r="A20" s="36" t="s">
        <v>64</v>
      </c>
      <c r="B20" s="38"/>
      <c r="C20" s="32" t="s">
        <v>87</v>
      </c>
      <c r="D20" s="32" t="s">
        <v>87</v>
      </c>
      <c r="E20" s="32" t="s">
        <v>87</v>
      </c>
      <c r="F20" s="32" t="s">
        <v>87</v>
      </c>
      <c r="G20" s="271" t="s">
        <v>88</v>
      </c>
      <c r="H20" s="43" t="s">
        <v>107</v>
      </c>
      <c r="I20" s="33" t="s">
        <v>244</v>
      </c>
      <c r="J20" s="34" t="s">
        <v>6</v>
      </c>
    </row>
    <row r="21" spans="1:10" ht="15" customHeight="1" x14ac:dyDescent="0.2">
      <c r="A21" s="6" t="s">
        <v>241</v>
      </c>
      <c r="B21" s="39" t="s">
        <v>86</v>
      </c>
      <c r="C21" s="16"/>
      <c r="D21" s="11" t="s">
        <v>86</v>
      </c>
      <c r="E21" s="11" t="s">
        <v>86</v>
      </c>
      <c r="F21" s="11" t="s">
        <v>86</v>
      </c>
      <c r="G21" s="267" t="s">
        <v>86</v>
      </c>
      <c r="H21" s="12" t="s">
        <v>94</v>
      </c>
      <c r="I21" s="13" t="s">
        <v>243</v>
      </c>
      <c r="J21" s="20" t="s">
        <v>11</v>
      </c>
    </row>
    <row r="22" spans="1:10" ht="15" customHeight="1" x14ac:dyDescent="0.2">
      <c r="A22" s="6" t="s">
        <v>31</v>
      </c>
      <c r="B22" s="39" t="s">
        <v>86</v>
      </c>
      <c r="C22" s="11" t="s">
        <v>87</v>
      </c>
      <c r="D22" s="16"/>
      <c r="E22" s="11" t="s">
        <v>86</v>
      </c>
      <c r="F22" s="11" t="s">
        <v>86</v>
      </c>
      <c r="G22" s="267" t="s">
        <v>86</v>
      </c>
      <c r="H22" s="12" t="s">
        <v>92</v>
      </c>
      <c r="I22" s="13" t="s">
        <v>237</v>
      </c>
      <c r="J22" s="20" t="s">
        <v>10</v>
      </c>
    </row>
    <row r="23" spans="1:10" ht="15" customHeight="1" x14ac:dyDescent="0.2">
      <c r="A23" s="6" t="s">
        <v>28</v>
      </c>
      <c r="B23" s="39" t="s">
        <v>86</v>
      </c>
      <c r="C23" s="11" t="s">
        <v>87</v>
      </c>
      <c r="D23" s="11" t="s">
        <v>87</v>
      </c>
      <c r="E23" s="16"/>
      <c r="F23" s="11" t="s">
        <v>86</v>
      </c>
      <c r="G23" s="267" t="s">
        <v>86</v>
      </c>
      <c r="H23" s="12" t="s">
        <v>90</v>
      </c>
      <c r="I23" s="13" t="s">
        <v>245</v>
      </c>
      <c r="J23" s="20" t="s">
        <v>9</v>
      </c>
    </row>
    <row r="24" spans="1:10" ht="15" customHeight="1" x14ac:dyDescent="0.2">
      <c r="A24" s="6" t="s">
        <v>33</v>
      </c>
      <c r="B24" s="39" t="s">
        <v>89</v>
      </c>
      <c r="C24" s="11" t="s">
        <v>87</v>
      </c>
      <c r="D24" s="11" t="s">
        <v>87</v>
      </c>
      <c r="E24" s="11" t="s">
        <v>87</v>
      </c>
      <c r="F24" s="16"/>
      <c r="G24" s="267" t="s">
        <v>87</v>
      </c>
      <c r="H24" s="12" t="s">
        <v>95</v>
      </c>
      <c r="I24" s="13" t="s">
        <v>246</v>
      </c>
      <c r="J24" s="20" t="s">
        <v>7</v>
      </c>
    </row>
    <row r="25" spans="1:10" ht="15" customHeight="1" thickBot="1" x14ac:dyDescent="0.25">
      <c r="A25" s="264" t="s">
        <v>29</v>
      </c>
      <c r="B25" s="40" t="s">
        <v>89</v>
      </c>
      <c r="C25" s="14" t="s">
        <v>87</v>
      </c>
      <c r="D25" s="14" t="s">
        <v>87</v>
      </c>
      <c r="E25" s="14" t="s">
        <v>87</v>
      </c>
      <c r="F25" s="14" t="s">
        <v>86</v>
      </c>
      <c r="G25" s="281"/>
      <c r="H25" s="273" t="s">
        <v>97</v>
      </c>
      <c r="I25" s="15" t="s">
        <v>247</v>
      </c>
      <c r="J25" s="21" t="s">
        <v>8</v>
      </c>
    </row>
    <row r="26" spans="1:10" ht="8.25" customHeight="1" x14ac:dyDescent="0.2"/>
    <row r="27" spans="1:10" ht="21" customHeight="1" thickBot="1" x14ac:dyDescent="0.25">
      <c r="A27" s="858" t="s">
        <v>248</v>
      </c>
      <c r="B27" s="858"/>
      <c r="C27" s="859"/>
      <c r="D27" s="859"/>
      <c r="E27" s="859"/>
      <c r="F27" s="859"/>
      <c r="G27" s="859"/>
      <c r="H27" s="859"/>
      <c r="I27" s="859"/>
      <c r="J27" s="859"/>
    </row>
    <row r="28" spans="1:10" s="27" customFormat="1" ht="26.25" customHeight="1" thickBot="1" x14ac:dyDescent="0.25">
      <c r="A28" s="41" t="s">
        <v>249</v>
      </c>
      <c r="B28" s="18" t="s">
        <v>79</v>
      </c>
      <c r="C28" s="18" t="s">
        <v>44</v>
      </c>
      <c r="D28" s="18" t="s">
        <v>60</v>
      </c>
      <c r="E28" s="18" t="s">
        <v>30</v>
      </c>
      <c r="F28" s="18" t="s">
        <v>64</v>
      </c>
      <c r="G28" s="18" t="s">
        <v>33</v>
      </c>
      <c r="H28" s="7" t="s">
        <v>66</v>
      </c>
      <c r="I28" s="8" t="s">
        <v>67</v>
      </c>
      <c r="J28" s="17" t="s">
        <v>0</v>
      </c>
    </row>
    <row r="29" spans="1:10" ht="15" customHeight="1" x14ac:dyDescent="0.2">
      <c r="A29" s="36" t="s">
        <v>79</v>
      </c>
      <c r="B29" s="35"/>
      <c r="C29" s="32" t="s">
        <v>250</v>
      </c>
      <c r="D29" s="32" t="s">
        <v>87</v>
      </c>
      <c r="E29" s="32" t="s">
        <v>87</v>
      </c>
      <c r="F29" s="32" t="s">
        <v>86</v>
      </c>
      <c r="G29" s="32" t="s">
        <v>87</v>
      </c>
      <c r="H29" s="43" t="s">
        <v>95</v>
      </c>
      <c r="I29" s="33" t="s">
        <v>236</v>
      </c>
      <c r="J29" s="34" t="s">
        <v>6</v>
      </c>
    </row>
    <row r="30" spans="1:10" x14ac:dyDescent="0.2">
      <c r="A30" s="6" t="s">
        <v>44</v>
      </c>
      <c r="B30" s="10" t="s">
        <v>251</v>
      </c>
      <c r="C30" s="16"/>
      <c r="D30" s="11" t="s">
        <v>163</v>
      </c>
      <c r="E30" s="11" t="s">
        <v>89</v>
      </c>
      <c r="F30" s="9" t="s">
        <v>86</v>
      </c>
      <c r="G30" s="11" t="s">
        <v>89</v>
      </c>
      <c r="H30" s="258">
        <v>0</v>
      </c>
      <c r="I30" s="13" t="s">
        <v>169</v>
      </c>
      <c r="J30" s="20" t="s">
        <v>11</v>
      </c>
    </row>
    <row r="31" spans="1:10" x14ac:dyDescent="0.2">
      <c r="A31" s="6" t="s">
        <v>60</v>
      </c>
      <c r="B31" s="10" t="s">
        <v>86</v>
      </c>
      <c r="C31" s="11" t="s">
        <v>87</v>
      </c>
      <c r="D31" s="19"/>
      <c r="E31" s="11" t="s">
        <v>252</v>
      </c>
      <c r="F31" s="10" t="s">
        <v>88</v>
      </c>
      <c r="G31" s="10" t="s">
        <v>87</v>
      </c>
      <c r="H31" s="12" t="s">
        <v>95</v>
      </c>
      <c r="I31" s="13" t="s">
        <v>235</v>
      </c>
      <c r="J31" s="20" t="s">
        <v>7</v>
      </c>
    </row>
    <row r="32" spans="1:10" x14ac:dyDescent="0.2">
      <c r="A32" s="6" t="s">
        <v>30</v>
      </c>
      <c r="B32" s="10" t="s">
        <v>86</v>
      </c>
      <c r="C32" s="9" t="s">
        <v>88</v>
      </c>
      <c r="D32" s="11" t="s">
        <v>251</v>
      </c>
      <c r="E32" s="16"/>
      <c r="F32" s="11" t="s">
        <v>88</v>
      </c>
      <c r="G32" s="9" t="s">
        <v>87</v>
      </c>
      <c r="H32" s="12" t="s">
        <v>97</v>
      </c>
      <c r="I32" s="13" t="s">
        <v>256</v>
      </c>
      <c r="J32" s="20" t="s">
        <v>8</v>
      </c>
    </row>
    <row r="33" spans="1:10" x14ac:dyDescent="0.2">
      <c r="A33" s="6" t="s">
        <v>64</v>
      </c>
      <c r="B33" s="10" t="s">
        <v>87</v>
      </c>
      <c r="C33" s="11" t="s">
        <v>88</v>
      </c>
      <c r="D33" s="11" t="s">
        <v>89</v>
      </c>
      <c r="E33" s="10" t="s">
        <v>89</v>
      </c>
      <c r="F33" s="16"/>
      <c r="G33" s="10" t="s">
        <v>252</v>
      </c>
      <c r="H33" s="12" t="s">
        <v>97</v>
      </c>
      <c r="I33" s="13" t="s">
        <v>167</v>
      </c>
      <c r="J33" s="20" t="s">
        <v>9</v>
      </c>
    </row>
    <row r="34" spans="1:10" ht="13.5" thickBot="1" x14ac:dyDescent="0.25">
      <c r="A34" s="6" t="s">
        <v>33</v>
      </c>
      <c r="B34" s="10" t="s">
        <v>86</v>
      </c>
      <c r="C34" s="11" t="s">
        <v>88</v>
      </c>
      <c r="D34" s="11" t="s">
        <v>86</v>
      </c>
      <c r="E34" s="10" t="s">
        <v>86</v>
      </c>
      <c r="F34" s="11" t="s">
        <v>251</v>
      </c>
      <c r="G34" s="16"/>
      <c r="H34" s="273" t="s">
        <v>92</v>
      </c>
      <c r="I34" s="15" t="s">
        <v>168</v>
      </c>
      <c r="J34" s="21" t="s">
        <v>10</v>
      </c>
    </row>
    <row r="35" spans="1:10" ht="13.5" thickBot="1" x14ac:dyDescent="0.25">
      <c r="D35" s="2"/>
    </row>
    <row r="36" spans="1:10" ht="26.25" thickBot="1" x14ac:dyDescent="0.25">
      <c r="A36" s="41" t="s">
        <v>254</v>
      </c>
      <c r="B36" s="261" t="s">
        <v>45</v>
      </c>
      <c r="C36" s="262" t="s">
        <v>75</v>
      </c>
      <c r="D36" s="262" t="s">
        <v>85</v>
      </c>
      <c r="E36" s="262" t="s">
        <v>135</v>
      </c>
      <c r="F36" s="262" t="s">
        <v>242</v>
      </c>
      <c r="G36" s="263" t="s">
        <v>28</v>
      </c>
      <c r="H36" s="42" t="s">
        <v>66</v>
      </c>
      <c r="I36" s="30" t="s">
        <v>67</v>
      </c>
      <c r="J36" s="31" t="s">
        <v>0</v>
      </c>
    </row>
    <row r="37" spans="1:10" x14ac:dyDescent="0.2">
      <c r="A37" s="36" t="s">
        <v>45</v>
      </c>
      <c r="B37" s="260"/>
      <c r="C37" s="9" t="s">
        <v>250</v>
      </c>
      <c r="D37" s="9" t="s">
        <v>88</v>
      </c>
      <c r="E37" s="9" t="s">
        <v>88</v>
      </c>
      <c r="F37" s="9" t="s">
        <v>87</v>
      </c>
      <c r="G37" s="279" t="s">
        <v>86</v>
      </c>
      <c r="H37" s="43" t="s">
        <v>95</v>
      </c>
      <c r="I37" s="33" t="s">
        <v>260</v>
      </c>
      <c r="J37" s="34" t="s">
        <v>12</v>
      </c>
    </row>
    <row r="38" spans="1:10" x14ac:dyDescent="0.2">
      <c r="A38" s="6" t="s">
        <v>75</v>
      </c>
      <c r="B38" s="39" t="s">
        <v>257</v>
      </c>
      <c r="C38" s="16"/>
      <c r="D38" s="11" t="s">
        <v>88</v>
      </c>
      <c r="E38" s="11" t="s">
        <v>87</v>
      </c>
      <c r="F38" s="11" t="s">
        <v>87</v>
      </c>
      <c r="G38" s="267" t="s">
        <v>87</v>
      </c>
      <c r="H38" s="12" t="s">
        <v>95</v>
      </c>
      <c r="I38" s="13" t="s">
        <v>235</v>
      </c>
      <c r="J38" s="20" t="s">
        <v>13</v>
      </c>
    </row>
    <row r="39" spans="1:10" x14ac:dyDescent="0.2">
      <c r="A39" s="6" t="s">
        <v>85</v>
      </c>
      <c r="B39" s="39" t="s">
        <v>89</v>
      </c>
      <c r="C39" s="11" t="s">
        <v>89</v>
      </c>
      <c r="D39" s="16"/>
      <c r="E39" s="11" t="s">
        <v>250</v>
      </c>
      <c r="F39" s="11" t="s">
        <v>88</v>
      </c>
      <c r="G39" s="267" t="s">
        <v>86</v>
      </c>
      <c r="H39" s="12" t="s">
        <v>90</v>
      </c>
      <c r="I39" s="13" t="s">
        <v>165</v>
      </c>
      <c r="J39" s="20" t="s">
        <v>15</v>
      </c>
    </row>
    <row r="40" spans="1:10" x14ac:dyDescent="0.2">
      <c r="A40" s="6" t="s">
        <v>135</v>
      </c>
      <c r="B40" s="39" t="s">
        <v>89</v>
      </c>
      <c r="C40" s="11" t="s">
        <v>86</v>
      </c>
      <c r="D40" s="11" t="s">
        <v>257</v>
      </c>
      <c r="E40" s="16"/>
      <c r="F40" s="11" t="s">
        <v>86</v>
      </c>
      <c r="G40" s="267" t="s">
        <v>86</v>
      </c>
      <c r="H40" s="12" t="s">
        <v>94</v>
      </c>
      <c r="I40" s="13" t="s">
        <v>240</v>
      </c>
      <c r="J40" s="20" t="s">
        <v>17</v>
      </c>
    </row>
    <row r="41" spans="1:10" x14ac:dyDescent="0.2">
      <c r="A41" s="6" t="s">
        <v>242</v>
      </c>
      <c r="B41" s="39" t="s">
        <v>86</v>
      </c>
      <c r="C41" s="11" t="s">
        <v>86</v>
      </c>
      <c r="D41" s="11" t="s">
        <v>89</v>
      </c>
      <c r="E41" s="11" t="s">
        <v>87</v>
      </c>
      <c r="F41" s="16"/>
      <c r="G41" s="267" t="s">
        <v>250</v>
      </c>
      <c r="H41" s="12" t="s">
        <v>90</v>
      </c>
      <c r="I41" s="13" t="s">
        <v>171</v>
      </c>
      <c r="J41" s="20" t="s">
        <v>16</v>
      </c>
    </row>
    <row r="42" spans="1:10" ht="13.5" thickBot="1" x14ac:dyDescent="0.25">
      <c r="A42" s="37" t="s">
        <v>28</v>
      </c>
      <c r="B42" s="39" t="s">
        <v>87</v>
      </c>
      <c r="C42" s="11" t="s">
        <v>86</v>
      </c>
      <c r="D42" s="11" t="s">
        <v>87</v>
      </c>
      <c r="E42" s="11" t="s">
        <v>87</v>
      </c>
      <c r="F42" s="11" t="s">
        <v>257</v>
      </c>
      <c r="G42" s="280"/>
      <c r="H42" s="273" t="s">
        <v>97</v>
      </c>
      <c r="I42" s="15" t="s">
        <v>238</v>
      </c>
      <c r="J42" s="21" t="s">
        <v>14</v>
      </c>
    </row>
    <row r="43" spans="1:10" ht="13.5" thickBot="1" x14ac:dyDescent="0.25"/>
    <row r="44" spans="1:10" ht="26.25" thickBot="1" x14ac:dyDescent="0.25">
      <c r="A44" s="41" t="s">
        <v>255</v>
      </c>
      <c r="B44" s="65" t="s">
        <v>72</v>
      </c>
      <c r="C44" s="65" t="s">
        <v>34</v>
      </c>
      <c r="D44" s="65" t="s">
        <v>127</v>
      </c>
      <c r="E44" s="65" t="s">
        <v>180</v>
      </c>
      <c r="F44" s="65" t="s">
        <v>31</v>
      </c>
      <c r="G44" s="65" t="s">
        <v>241</v>
      </c>
      <c r="H44" s="7" t="s">
        <v>66</v>
      </c>
      <c r="I44" s="8" t="s">
        <v>67</v>
      </c>
      <c r="J44" s="17" t="s">
        <v>0</v>
      </c>
    </row>
    <row r="45" spans="1:10" x14ac:dyDescent="0.2">
      <c r="A45" s="36" t="s">
        <v>72</v>
      </c>
      <c r="B45" s="38"/>
      <c r="C45" s="32" t="s">
        <v>258</v>
      </c>
      <c r="D45" s="32" t="s">
        <v>88</v>
      </c>
      <c r="E45" s="32" t="s">
        <v>87</v>
      </c>
      <c r="F45" s="32" t="s">
        <v>86</v>
      </c>
      <c r="G45" s="271" t="s">
        <v>87</v>
      </c>
      <c r="H45" s="43" t="s">
        <v>95</v>
      </c>
      <c r="I45" s="33" t="s">
        <v>260</v>
      </c>
      <c r="J45" s="34" t="s">
        <v>18</v>
      </c>
    </row>
    <row r="46" spans="1:10" x14ac:dyDescent="0.2">
      <c r="A46" s="6" t="s">
        <v>34</v>
      </c>
      <c r="B46" s="39" t="s">
        <v>259</v>
      </c>
      <c r="C46" s="16"/>
      <c r="D46" s="11" t="s">
        <v>87</v>
      </c>
      <c r="E46" s="11" t="s">
        <v>87</v>
      </c>
      <c r="F46" s="11" t="s">
        <v>87</v>
      </c>
      <c r="G46" s="267" t="s">
        <v>87</v>
      </c>
      <c r="H46" s="12" t="s">
        <v>95</v>
      </c>
      <c r="I46" s="13" t="s">
        <v>246</v>
      </c>
      <c r="J46" s="20" t="s">
        <v>19</v>
      </c>
    </row>
    <row r="47" spans="1:10" x14ac:dyDescent="0.2">
      <c r="A47" s="6" t="s">
        <v>127</v>
      </c>
      <c r="B47" s="39" t="s">
        <v>89</v>
      </c>
      <c r="C47" s="11" t="s">
        <v>86</v>
      </c>
      <c r="D47" s="16"/>
      <c r="E47" s="11" t="s">
        <v>250</v>
      </c>
      <c r="F47" s="11" t="s">
        <v>87</v>
      </c>
      <c r="G47" s="267" t="s">
        <v>87</v>
      </c>
      <c r="H47" s="12" t="s">
        <v>97</v>
      </c>
      <c r="I47" s="13" t="s">
        <v>247</v>
      </c>
      <c r="J47" s="20" t="s">
        <v>20</v>
      </c>
    </row>
    <row r="48" spans="1:10" x14ac:dyDescent="0.2">
      <c r="A48" s="6" t="s">
        <v>180</v>
      </c>
      <c r="B48" s="39" t="s">
        <v>86</v>
      </c>
      <c r="C48" s="11" t="s">
        <v>86</v>
      </c>
      <c r="D48" s="11" t="s">
        <v>257</v>
      </c>
      <c r="E48" s="16"/>
      <c r="F48" s="11" t="s">
        <v>87</v>
      </c>
      <c r="G48" s="267" t="s">
        <v>87</v>
      </c>
      <c r="H48" s="12" t="s">
        <v>90</v>
      </c>
      <c r="I48" s="13" t="s">
        <v>245</v>
      </c>
      <c r="J48" s="20" t="s">
        <v>21</v>
      </c>
    </row>
    <row r="49" spans="1:11" x14ac:dyDescent="0.2">
      <c r="A49" s="6" t="s">
        <v>31</v>
      </c>
      <c r="B49" s="39" t="s">
        <v>87</v>
      </c>
      <c r="C49" s="11" t="s">
        <v>86</v>
      </c>
      <c r="D49" s="11" t="s">
        <v>86</v>
      </c>
      <c r="E49" s="11" t="s">
        <v>86</v>
      </c>
      <c r="F49" s="19"/>
      <c r="G49" s="267" t="s">
        <v>250</v>
      </c>
      <c r="H49" s="12" t="s">
        <v>90</v>
      </c>
      <c r="I49" s="13" t="s">
        <v>245</v>
      </c>
      <c r="J49" s="20" t="s">
        <v>22</v>
      </c>
    </row>
    <row r="50" spans="1:11" ht="13.5" thickBot="1" x14ac:dyDescent="0.25">
      <c r="A50" s="6" t="s">
        <v>241</v>
      </c>
      <c r="B50" s="40" t="s">
        <v>86</v>
      </c>
      <c r="C50" s="14" t="s">
        <v>86</v>
      </c>
      <c r="D50" s="14" t="s">
        <v>86</v>
      </c>
      <c r="E50" s="14" t="s">
        <v>86</v>
      </c>
      <c r="F50" s="14" t="s">
        <v>257</v>
      </c>
      <c r="G50" s="281"/>
      <c r="H50" s="273" t="s">
        <v>97</v>
      </c>
      <c r="I50" s="15" t="s">
        <v>247</v>
      </c>
      <c r="J50" s="21" t="s">
        <v>23</v>
      </c>
    </row>
    <row r="51" spans="1:11" s="64" customFormat="1" x14ac:dyDescent="0.2">
      <c r="A51" t="s">
        <v>253</v>
      </c>
      <c r="B51"/>
      <c r="C51"/>
      <c r="D51"/>
      <c r="E51"/>
      <c r="F51"/>
      <c r="G51"/>
      <c r="H51"/>
      <c r="I51"/>
      <c r="J51"/>
    </row>
    <row r="52" spans="1:11" s="64" customFormat="1" ht="13.5" thickBot="1" x14ac:dyDescent="0.25">
      <c r="A52" s="856"/>
      <c r="B52" s="857"/>
      <c r="C52"/>
      <c r="D52"/>
      <c r="E52"/>
      <c r="F52"/>
      <c r="G52"/>
      <c r="H52"/>
      <c r="I52"/>
      <c r="J52"/>
    </row>
    <row r="53" spans="1:11" s="26" customFormat="1" ht="26.25" thickBot="1" x14ac:dyDescent="0.25">
      <c r="A53" s="265" t="s">
        <v>77</v>
      </c>
      <c r="B53" s="93" t="s">
        <v>105</v>
      </c>
      <c r="C53" s="92" t="s">
        <v>128</v>
      </c>
      <c r="D53" s="92" t="s">
        <v>100</v>
      </c>
      <c r="E53" s="91" t="s">
        <v>172</v>
      </c>
      <c r="F53" s="91" t="s">
        <v>104</v>
      </c>
      <c r="G53" s="91" t="s">
        <v>218</v>
      </c>
      <c r="H53" s="91" t="s">
        <v>159</v>
      </c>
      <c r="I53" s="29" t="s">
        <v>66</v>
      </c>
      <c r="J53" s="30" t="s">
        <v>67</v>
      </c>
      <c r="K53" s="31" t="s">
        <v>0</v>
      </c>
    </row>
    <row r="54" spans="1:11" s="26" customFormat="1" x14ac:dyDescent="0.2">
      <c r="A54" s="269" t="s">
        <v>105</v>
      </c>
      <c r="B54" s="38"/>
      <c r="C54" s="95" t="s">
        <v>87</v>
      </c>
      <c r="D54" s="32" t="s">
        <v>87</v>
      </c>
      <c r="E54" s="32" t="s">
        <v>88</v>
      </c>
      <c r="F54" s="32" t="s">
        <v>88</v>
      </c>
      <c r="G54" s="32" t="s">
        <v>89</v>
      </c>
      <c r="H54" s="271" t="s">
        <v>87</v>
      </c>
      <c r="I54" s="43" t="s">
        <v>107</v>
      </c>
      <c r="J54" s="33" t="s">
        <v>261</v>
      </c>
      <c r="K54" s="34" t="s">
        <v>7</v>
      </c>
    </row>
    <row r="55" spans="1:11" s="26" customFormat="1" x14ac:dyDescent="0.2">
      <c r="A55" s="269" t="s">
        <v>128</v>
      </c>
      <c r="B55" s="39" t="s">
        <v>86</v>
      </c>
      <c r="C55" s="16"/>
      <c r="D55" s="94" t="s">
        <v>87</v>
      </c>
      <c r="E55" s="94" t="s">
        <v>86</v>
      </c>
      <c r="F55" s="11" t="s">
        <v>86</v>
      </c>
      <c r="G55" s="11" t="s">
        <v>86</v>
      </c>
      <c r="H55" s="267" t="s">
        <v>86</v>
      </c>
      <c r="I55" s="12" t="s">
        <v>92</v>
      </c>
      <c r="J55" s="13" t="s">
        <v>169</v>
      </c>
      <c r="K55" s="20" t="s">
        <v>11</v>
      </c>
    </row>
    <row r="56" spans="1:11" s="26" customFormat="1" x14ac:dyDescent="0.2">
      <c r="A56" s="269" t="s">
        <v>100</v>
      </c>
      <c r="B56" s="39" t="s">
        <v>86</v>
      </c>
      <c r="C56" s="11" t="s">
        <v>86</v>
      </c>
      <c r="D56" s="16"/>
      <c r="E56" s="11" t="s">
        <v>86</v>
      </c>
      <c r="F56" s="94" t="s">
        <v>86</v>
      </c>
      <c r="G56" s="11" t="s">
        <v>86</v>
      </c>
      <c r="H56" s="11" t="s">
        <v>86</v>
      </c>
      <c r="I56" s="12" t="s">
        <v>94</v>
      </c>
      <c r="J56" s="13" t="s">
        <v>166</v>
      </c>
      <c r="K56" s="20" t="s">
        <v>12</v>
      </c>
    </row>
    <row r="57" spans="1:11" s="26" customFormat="1" x14ac:dyDescent="0.2">
      <c r="A57" s="269" t="s">
        <v>172</v>
      </c>
      <c r="B57" s="39" t="s">
        <v>89</v>
      </c>
      <c r="C57" s="11" t="s">
        <v>87</v>
      </c>
      <c r="D57" s="94" t="s">
        <v>87</v>
      </c>
      <c r="E57" s="16"/>
      <c r="F57" s="94" t="s">
        <v>86</v>
      </c>
      <c r="G57" s="94" t="s">
        <v>86</v>
      </c>
      <c r="H57" s="267" t="s">
        <v>89</v>
      </c>
      <c r="I57" s="12" t="s">
        <v>90</v>
      </c>
      <c r="J57" s="13" t="s">
        <v>136</v>
      </c>
      <c r="K57" s="20" t="s">
        <v>10</v>
      </c>
    </row>
    <row r="58" spans="1:11" s="26" customFormat="1" x14ac:dyDescent="0.2">
      <c r="A58" s="269" t="s">
        <v>104</v>
      </c>
      <c r="B58" s="39" t="s">
        <v>89</v>
      </c>
      <c r="C58" s="11" t="s">
        <v>87</v>
      </c>
      <c r="D58" s="94" t="s">
        <v>87</v>
      </c>
      <c r="E58" s="94" t="s">
        <v>87</v>
      </c>
      <c r="F58" s="16"/>
      <c r="G58" s="94" t="s">
        <v>87</v>
      </c>
      <c r="H58" s="267" t="s">
        <v>87</v>
      </c>
      <c r="I58" s="12" t="s">
        <v>107</v>
      </c>
      <c r="J58" s="13" t="s">
        <v>262</v>
      </c>
      <c r="K58" s="20" t="s">
        <v>6</v>
      </c>
    </row>
    <row r="59" spans="1:11" s="26" customFormat="1" x14ac:dyDescent="0.2">
      <c r="A59" s="269" t="s">
        <v>218</v>
      </c>
      <c r="B59" s="39" t="s">
        <v>88</v>
      </c>
      <c r="C59" s="11" t="s">
        <v>87</v>
      </c>
      <c r="D59" s="94" t="s">
        <v>87</v>
      </c>
      <c r="E59" s="94" t="s">
        <v>87</v>
      </c>
      <c r="F59" s="94" t="s">
        <v>86</v>
      </c>
      <c r="G59" s="19"/>
      <c r="H59" s="267" t="s">
        <v>88</v>
      </c>
      <c r="I59" s="12" t="s">
        <v>107</v>
      </c>
      <c r="J59" s="13" t="s">
        <v>164</v>
      </c>
      <c r="K59" s="20" t="s">
        <v>8</v>
      </c>
    </row>
    <row r="60" spans="1:11" s="26" customFormat="1" ht="13.5" thickBot="1" x14ac:dyDescent="0.25">
      <c r="A60" s="270" t="s">
        <v>159</v>
      </c>
      <c r="B60" s="40" t="s">
        <v>86</v>
      </c>
      <c r="C60" s="14" t="s">
        <v>87</v>
      </c>
      <c r="D60" s="268" t="s">
        <v>87</v>
      </c>
      <c r="E60" s="268" t="s">
        <v>88</v>
      </c>
      <c r="F60" s="268" t="s">
        <v>86</v>
      </c>
      <c r="G60" s="268" t="s">
        <v>89</v>
      </c>
      <c r="H60" s="272"/>
      <c r="I60" s="273" t="s">
        <v>97</v>
      </c>
      <c r="J60" s="15" t="s">
        <v>137</v>
      </c>
      <c r="K60" s="21" t="s">
        <v>9</v>
      </c>
    </row>
    <row r="61" spans="1:11" s="26" customFormat="1" x14ac:dyDescent="0.2"/>
    <row r="62" spans="1:11" s="26" customFormat="1" ht="13.5" thickBot="1" x14ac:dyDescent="0.25"/>
    <row r="63" spans="1:11" s="26" customFormat="1" ht="30.75" thickBot="1" x14ac:dyDescent="0.25">
      <c r="A63" s="49" t="s">
        <v>69</v>
      </c>
      <c r="B63" s="852" t="s">
        <v>76</v>
      </c>
      <c r="C63" s="853"/>
      <c r="D63" s="50" t="s">
        <v>69</v>
      </c>
      <c r="E63" s="854" t="s">
        <v>77</v>
      </c>
      <c r="F63" s="855"/>
      <c r="G63" s="49" t="s">
        <v>69</v>
      </c>
      <c r="H63" s="852" t="s">
        <v>141</v>
      </c>
      <c r="I63" s="853"/>
    </row>
    <row r="64" spans="1:11" s="26" customFormat="1" ht="30.75" thickBot="1" x14ac:dyDescent="0.25">
      <c r="A64" s="51" t="s">
        <v>70</v>
      </c>
      <c r="B64" s="52" t="s">
        <v>1</v>
      </c>
      <c r="C64" s="24" t="s">
        <v>62</v>
      </c>
      <c r="D64" s="103" t="s">
        <v>70</v>
      </c>
      <c r="E64" s="53" t="s">
        <v>1</v>
      </c>
      <c r="F64" s="54" t="s">
        <v>62</v>
      </c>
      <c r="G64" s="51" t="s">
        <v>70</v>
      </c>
      <c r="H64" s="52" t="s">
        <v>1</v>
      </c>
      <c r="I64" s="24" t="s">
        <v>62</v>
      </c>
    </row>
    <row r="65" spans="1:9" s="26" customFormat="1" ht="25.5" x14ac:dyDescent="0.2">
      <c r="A65" s="98" t="s">
        <v>6</v>
      </c>
      <c r="B65" s="99" t="s">
        <v>79</v>
      </c>
      <c r="C65" s="274">
        <v>20</v>
      </c>
      <c r="D65" s="56" t="s">
        <v>6</v>
      </c>
      <c r="E65" s="57" t="s">
        <v>104</v>
      </c>
      <c r="F65" s="58">
        <v>20</v>
      </c>
      <c r="G65" s="98" t="s">
        <v>6</v>
      </c>
      <c r="H65" s="99" t="s">
        <v>139</v>
      </c>
      <c r="I65" s="282">
        <v>10</v>
      </c>
    </row>
    <row r="66" spans="1:9" s="26" customFormat="1" ht="25.5" x14ac:dyDescent="0.2">
      <c r="A66" s="45" t="s">
        <v>7</v>
      </c>
      <c r="B66" s="23" t="s">
        <v>60</v>
      </c>
      <c r="C66" s="275">
        <v>19</v>
      </c>
      <c r="D66" s="59" t="s">
        <v>7</v>
      </c>
      <c r="E66" s="55" t="s">
        <v>105</v>
      </c>
      <c r="F66" s="46">
        <v>19</v>
      </c>
      <c r="G66" s="45" t="s">
        <v>7</v>
      </c>
      <c r="H66" s="23" t="s">
        <v>140</v>
      </c>
      <c r="I66" s="100">
        <v>9</v>
      </c>
    </row>
    <row r="67" spans="1:9" s="26" customFormat="1" ht="25.5" x14ac:dyDescent="0.2">
      <c r="A67" s="45" t="s">
        <v>8</v>
      </c>
      <c r="B67" s="23" t="s">
        <v>30</v>
      </c>
      <c r="C67" s="275">
        <v>18</v>
      </c>
      <c r="D67" s="59" t="s">
        <v>8</v>
      </c>
      <c r="E67" s="55" t="s">
        <v>218</v>
      </c>
      <c r="F67" s="46">
        <v>18</v>
      </c>
      <c r="G67" s="45" t="s">
        <v>8</v>
      </c>
      <c r="H67" s="23" t="s">
        <v>227</v>
      </c>
      <c r="I67" s="100">
        <v>8</v>
      </c>
    </row>
    <row r="68" spans="1:9" s="26" customFormat="1" ht="25.5" x14ac:dyDescent="0.2">
      <c r="A68" s="45" t="s">
        <v>9</v>
      </c>
      <c r="B68" s="23" t="s">
        <v>64</v>
      </c>
      <c r="C68" s="275">
        <v>17</v>
      </c>
      <c r="D68" s="59" t="s">
        <v>9</v>
      </c>
      <c r="E68" s="55" t="s">
        <v>159</v>
      </c>
      <c r="F68" s="46">
        <v>17</v>
      </c>
      <c r="G68" s="96"/>
      <c r="H68" s="97"/>
      <c r="I68" s="96"/>
    </row>
    <row r="69" spans="1:9" s="26" customFormat="1" ht="25.5" x14ac:dyDescent="0.2">
      <c r="A69" s="45" t="s">
        <v>10</v>
      </c>
      <c r="B69" s="23" t="s">
        <v>33</v>
      </c>
      <c r="C69" s="275">
        <v>16</v>
      </c>
      <c r="D69" s="59" t="s">
        <v>10</v>
      </c>
      <c r="E69" s="276" t="s">
        <v>172</v>
      </c>
      <c r="F69" s="46">
        <v>16</v>
      </c>
    </row>
    <row r="70" spans="1:9" s="26" customFormat="1" ht="15.75" x14ac:dyDescent="0.2">
      <c r="A70" s="45" t="s">
        <v>11</v>
      </c>
      <c r="B70" s="23" t="s">
        <v>44</v>
      </c>
      <c r="C70" s="275">
        <v>15</v>
      </c>
      <c r="D70" s="59" t="s">
        <v>11</v>
      </c>
      <c r="E70" s="277" t="s">
        <v>128</v>
      </c>
      <c r="F70" s="46">
        <v>15</v>
      </c>
    </row>
    <row r="71" spans="1:9" s="26" customFormat="1" ht="30.75" thickBot="1" x14ac:dyDescent="0.25">
      <c r="A71" s="45" t="s">
        <v>12</v>
      </c>
      <c r="B71" s="23" t="s">
        <v>45</v>
      </c>
      <c r="C71" s="275">
        <v>14</v>
      </c>
      <c r="D71" s="60" t="s">
        <v>93</v>
      </c>
      <c r="E71" s="278" t="s">
        <v>100</v>
      </c>
      <c r="F71" s="47">
        <v>14</v>
      </c>
    </row>
    <row r="72" spans="1:9" s="26" customFormat="1" ht="15.75" x14ac:dyDescent="0.2">
      <c r="A72" s="45" t="s">
        <v>13</v>
      </c>
      <c r="B72" s="23" t="s">
        <v>75</v>
      </c>
      <c r="C72" s="100">
        <v>13</v>
      </c>
      <c r="D72" s="96"/>
      <c r="E72" s="97"/>
      <c r="F72" s="96"/>
    </row>
    <row r="73" spans="1:9" s="26" customFormat="1" ht="15.75" x14ac:dyDescent="0.2">
      <c r="A73" s="45" t="s">
        <v>14</v>
      </c>
      <c r="B73" s="23" t="s">
        <v>28</v>
      </c>
      <c r="C73" s="100">
        <v>12</v>
      </c>
      <c r="D73" s="96"/>
      <c r="E73" s="97"/>
      <c r="F73" s="96"/>
    </row>
    <row r="74" spans="1:9" s="26" customFormat="1" ht="15.75" x14ac:dyDescent="0.2">
      <c r="A74" s="45" t="s">
        <v>15</v>
      </c>
      <c r="B74" s="23" t="s">
        <v>85</v>
      </c>
      <c r="C74" s="100"/>
      <c r="D74" s="48"/>
      <c r="E74" s="22"/>
      <c r="F74" s="48"/>
    </row>
    <row r="75" spans="1:9" s="26" customFormat="1" ht="15.75" x14ac:dyDescent="0.2">
      <c r="A75" s="45" t="s">
        <v>16</v>
      </c>
      <c r="B75" s="23" t="s">
        <v>29</v>
      </c>
      <c r="C75" s="100">
        <v>11</v>
      </c>
      <c r="D75" s="48"/>
      <c r="E75" s="22"/>
      <c r="F75" s="48"/>
    </row>
    <row r="76" spans="1:9" s="26" customFormat="1" ht="15.75" x14ac:dyDescent="0.2">
      <c r="A76" s="45" t="s">
        <v>17</v>
      </c>
      <c r="B76" s="23" t="s">
        <v>135</v>
      </c>
      <c r="C76" s="100"/>
      <c r="D76" s="48"/>
      <c r="E76" s="22"/>
      <c r="F76" s="48"/>
    </row>
    <row r="77" spans="1:9" s="26" customFormat="1" ht="15.75" x14ac:dyDescent="0.2">
      <c r="A77" s="45" t="s">
        <v>18</v>
      </c>
      <c r="B77" s="23" t="s">
        <v>72</v>
      </c>
      <c r="C77" s="100"/>
      <c r="D77" s="48"/>
      <c r="E77" s="22"/>
      <c r="F77" s="48"/>
    </row>
    <row r="78" spans="1:9" s="26" customFormat="1" ht="15.75" x14ac:dyDescent="0.2">
      <c r="A78" s="45" t="s">
        <v>19</v>
      </c>
      <c r="B78" s="23" t="s">
        <v>34</v>
      </c>
      <c r="C78" s="100">
        <v>10</v>
      </c>
      <c r="D78" s="48"/>
      <c r="E78" s="22"/>
      <c r="F78" s="48"/>
    </row>
    <row r="79" spans="1:9" s="26" customFormat="1" ht="15.75" x14ac:dyDescent="0.2">
      <c r="A79" s="45" t="s">
        <v>20</v>
      </c>
      <c r="B79" s="23" t="s">
        <v>127</v>
      </c>
      <c r="C79" s="100"/>
      <c r="D79" s="48"/>
      <c r="E79" s="22"/>
      <c r="F79" s="48"/>
    </row>
    <row r="80" spans="1:9" s="26" customFormat="1" ht="15.75" x14ac:dyDescent="0.2">
      <c r="A80" s="45" t="s">
        <v>21</v>
      </c>
      <c r="B80" s="23" t="s">
        <v>180</v>
      </c>
      <c r="C80" s="100">
        <v>9</v>
      </c>
      <c r="D80" s="48"/>
      <c r="E80" s="22"/>
      <c r="F80" s="48"/>
    </row>
    <row r="81" spans="1:6" s="26" customFormat="1" ht="15.75" x14ac:dyDescent="0.2">
      <c r="A81" s="45" t="s">
        <v>22</v>
      </c>
      <c r="B81" s="23" t="s">
        <v>31</v>
      </c>
      <c r="C81" s="100">
        <v>8</v>
      </c>
      <c r="D81" s="48"/>
      <c r="E81" s="22"/>
      <c r="F81" s="48"/>
    </row>
    <row r="82" spans="1:6" s="26" customFormat="1" ht="16.5" thickBot="1" x14ac:dyDescent="0.25">
      <c r="A82" s="101" t="s">
        <v>23</v>
      </c>
      <c r="B82" s="102" t="s">
        <v>241</v>
      </c>
      <c r="C82" s="266">
        <v>7</v>
      </c>
    </row>
    <row r="83" spans="1:6" s="26" customFormat="1" x14ac:dyDescent="0.2"/>
    <row r="84" spans="1:6" s="26" customFormat="1" x14ac:dyDescent="0.2"/>
    <row r="85" spans="1:6" s="26" customFormat="1" x14ac:dyDescent="0.2"/>
    <row r="86" spans="1:6" s="26" customFormat="1" x14ac:dyDescent="0.2"/>
    <row r="87" spans="1:6" s="26" customFormat="1" x14ac:dyDescent="0.2"/>
    <row r="88" spans="1:6" s="26" customFormat="1" x14ac:dyDescent="0.2"/>
    <row r="89" spans="1:6" s="26" customFormat="1" x14ac:dyDescent="0.2"/>
    <row r="90" spans="1:6" s="26" customFormat="1" x14ac:dyDescent="0.2"/>
    <row r="91" spans="1:6" s="26" customFormat="1" x14ac:dyDescent="0.2"/>
    <row r="92" spans="1:6" s="26" customFormat="1" x14ac:dyDescent="0.2"/>
    <row r="93" spans="1:6" s="26" customFormat="1" x14ac:dyDescent="0.2"/>
    <row r="94" spans="1:6" s="26" customFormat="1" x14ac:dyDescent="0.2"/>
    <row r="95" spans="1:6" s="26" customFormat="1" x14ac:dyDescent="0.2"/>
    <row r="96" spans="1:6" s="26" customFormat="1" x14ac:dyDescent="0.2"/>
    <row r="97" s="26" customFormat="1" x14ac:dyDescent="0.2"/>
    <row r="98" s="26" customFormat="1" x14ac:dyDescent="0.2"/>
    <row r="99" s="26" customFormat="1" x14ac:dyDescent="0.2"/>
    <row r="100" s="26" customFormat="1" x14ac:dyDescent="0.2"/>
    <row r="101" s="26" customFormat="1" x14ac:dyDescent="0.2"/>
    <row r="102" s="26" customFormat="1" x14ac:dyDescent="0.2"/>
    <row r="103" s="26" customFormat="1" x14ac:dyDescent="0.2"/>
    <row r="104" s="26" customFormat="1" x14ac:dyDescent="0.2"/>
    <row r="105" s="26" customFormat="1" x14ac:dyDescent="0.2"/>
    <row r="106" s="26" customFormat="1" x14ac:dyDescent="0.2"/>
    <row r="107" s="26" customFormat="1" x14ac:dyDescent="0.2"/>
    <row r="108" s="26" customFormat="1" x14ac:dyDescent="0.2"/>
    <row r="109" s="26" customFormat="1" x14ac:dyDescent="0.2"/>
    <row r="110" s="26" customFormat="1" x14ac:dyDescent="0.2"/>
    <row r="111" s="26" customFormat="1" x14ac:dyDescent="0.2"/>
    <row r="112" s="26" customFormat="1" x14ac:dyDescent="0.2"/>
    <row r="113" s="26" customFormat="1" x14ac:dyDescent="0.2"/>
    <row r="114" s="26" customFormat="1" x14ac:dyDescent="0.2"/>
    <row r="115" s="26" customFormat="1" x14ac:dyDescent="0.2"/>
    <row r="116" s="26" customFormat="1" x14ac:dyDescent="0.2"/>
    <row r="117" s="26" customFormat="1" x14ac:dyDescent="0.2"/>
    <row r="118" s="26" customFormat="1" x14ac:dyDescent="0.2"/>
    <row r="119" s="26" customFormat="1" x14ac:dyDescent="0.2"/>
    <row r="120" s="26" customFormat="1" x14ac:dyDescent="0.2"/>
    <row r="121" s="26" customFormat="1" x14ac:dyDescent="0.2"/>
    <row r="122" s="26" customFormat="1" x14ac:dyDescent="0.2"/>
    <row r="123" s="26" customFormat="1" x14ac:dyDescent="0.2"/>
    <row r="124" s="26" customFormat="1" x14ac:dyDescent="0.2"/>
    <row r="125" s="26" customFormat="1" x14ac:dyDescent="0.2"/>
    <row r="126" s="26" customFormat="1" x14ac:dyDescent="0.2"/>
    <row r="127" s="26" customFormat="1" x14ac:dyDescent="0.2"/>
    <row r="128" s="26" customFormat="1" x14ac:dyDescent="0.2"/>
    <row r="129" spans="1:7" s="26" customFormat="1" x14ac:dyDescent="0.2"/>
    <row r="130" spans="1:7" s="26" customFormat="1" x14ac:dyDescent="0.2"/>
    <row r="131" spans="1:7" s="26" customFormat="1" x14ac:dyDescent="0.2"/>
    <row r="132" spans="1:7" s="26" customFormat="1" x14ac:dyDescent="0.2"/>
    <row r="133" spans="1:7" s="26" customFormat="1" x14ac:dyDescent="0.2"/>
    <row r="134" spans="1:7" s="26" customFormat="1" x14ac:dyDescent="0.2"/>
    <row r="135" spans="1:7" s="26" customFormat="1" x14ac:dyDescent="0.2"/>
    <row r="136" spans="1:7" s="26" customFormat="1" x14ac:dyDescent="0.2"/>
    <row r="137" spans="1:7" s="26" customFormat="1" x14ac:dyDescent="0.2"/>
    <row r="138" spans="1:7" s="26" customFormat="1" x14ac:dyDescent="0.2"/>
    <row r="139" spans="1:7" s="26" customFormat="1" x14ac:dyDescent="0.2"/>
    <row r="140" spans="1:7" s="26" customFormat="1" x14ac:dyDescent="0.2"/>
    <row r="141" spans="1:7" s="26" customFormat="1" x14ac:dyDescent="0.2"/>
    <row r="142" spans="1:7" s="26" customFormat="1" x14ac:dyDescent="0.2"/>
    <row r="143" spans="1:7" x14ac:dyDescent="0.2">
      <c r="A143" s="26"/>
      <c r="B143" s="26"/>
      <c r="C143" s="26"/>
      <c r="D143" s="26"/>
      <c r="E143" s="26"/>
      <c r="F143" s="26"/>
      <c r="G143" s="26"/>
    </row>
    <row r="144" spans="1:7" x14ac:dyDescent="0.2">
      <c r="A144" s="26"/>
      <c r="B144" s="26"/>
      <c r="C144" s="26"/>
      <c r="D144" s="26"/>
      <c r="E144" s="26"/>
      <c r="F144" s="26"/>
      <c r="G144" s="26"/>
    </row>
    <row r="145" spans="1:7" x14ac:dyDescent="0.2">
      <c r="A145" s="26"/>
      <c r="B145" s="26"/>
      <c r="C145" s="26"/>
      <c r="D145" s="26"/>
      <c r="E145" s="26"/>
      <c r="F145" s="26"/>
      <c r="G145" s="26"/>
    </row>
    <row r="146" spans="1:7" x14ac:dyDescent="0.2">
      <c r="A146" s="26"/>
      <c r="B146" s="26"/>
      <c r="C146" s="26"/>
      <c r="D146" s="26"/>
      <c r="E146" s="26"/>
      <c r="F146" s="26"/>
      <c r="G146" s="26"/>
    </row>
    <row r="147" spans="1:7" x14ac:dyDescent="0.2">
      <c r="A147" s="26"/>
      <c r="B147" s="26"/>
      <c r="C147" s="26"/>
      <c r="D147" s="26"/>
      <c r="E147" s="26"/>
      <c r="F147" s="26"/>
      <c r="G147" s="26"/>
    </row>
    <row r="148" spans="1:7" x14ac:dyDescent="0.2">
      <c r="A148" s="26"/>
      <c r="B148" s="26"/>
      <c r="C148" s="26"/>
      <c r="D148" s="26"/>
      <c r="E148" s="26"/>
      <c r="F148" s="26"/>
      <c r="G148" s="26"/>
    </row>
    <row r="149" spans="1:7" x14ac:dyDescent="0.2">
      <c r="A149" s="26"/>
      <c r="B149" s="26"/>
      <c r="C149" s="26"/>
      <c r="D149" s="26"/>
      <c r="E149" s="26"/>
      <c r="F149" s="26"/>
      <c r="G149" s="26"/>
    </row>
    <row r="150" spans="1:7" x14ac:dyDescent="0.2">
      <c r="A150" s="26"/>
      <c r="B150" s="26"/>
      <c r="C150" s="26"/>
      <c r="D150" s="26"/>
      <c r="E150" s="26"/>
      <c r="F150" s="26"/>
      <c r="G150" s="26"/>
    </row>
    <row r="151" spans="1:7" x14ac:dyDescent="0.2">
      <c r="A151" s="26"/>
      <c r="B151" s="26"/>
      <c r="C151" s="26"/>
      <c r="D151" s="26"/>
      <c r="E151" s="26"/>
      <c r="F151" s="26"/>
      <c r="G151" s="26"/>
    </row>
  </sheetData>
  <mergeCells count="6">
    <mergeCell ref="A1:G1"/>
    <mergeCell ref="B63:C63"/>
    <mergeCell ref="E63:F63"/>
    <mergeCell ref="A52:B52"/>
    <mergeCell ref="A27:J27"/>
    <mergeCell ref="H63:I6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K5" sqref="K5"/>
    </sheetView>
  </sheetViews>
  <sheetFormatPr defaultColWidth="11.5703125" defaultRowHeight="12.75" x14ac:dyDescent="0.2"/>
  <cols>
    <col min="1" max="1" width="6.85546875" style="61" customWidth="1"/>
    <col min="2" max="2" width="24.7109375" style="64" customWidth="1"/>
    <col min="3" max="3" width="13" style="64" customWidth="1"/>
    <col min="4" max="4" width="3.85546875" style="398" customWidth="1"/>
    <col min="5" max="5" width="7" style="64" customWidth="1"/>
    <col min="6" max="6" width="11.5703125" style="64"/>
    <col min="7" max="7" width="4" style="398" customWidth="1"/>
    <col min="8" max="8" width="6.42578125" style="64" customWidth="1"/>
    <col min="9" max="9" width="11.5703125" style="64"/>
    <col min="10" max="10" width="7.28515625" style="64" customWidth="1"/>
    <col min="11" max="11" width="9.42578125" style="64" customWidth="1"/>
    <col min="12" max="12" width="9.28515625" style="64" customWidth="1"/>
    <col min="13" max="13" width="13.42578125" style="64" customWidth="1"/>
    <col min="14" max="16384" width="11.5703125" style="64"/>
  </cols>
  <sheetData>
    <row r="1" spans="1:13" ht="18" x14ac:dyDescent="0.25">
      <c r="A1" s="860" t="s">
        <v>325</v>
      </c>
      <c r="B1" s="861"/>
      <c r="C1" s="861"/>
      <c r="D1" s="861"/>
      <c r="E1" s="861"/>
      <c r="F1" s="861"/>
      <c r="G1" s="861"/>
      <c r="H1" s="861"/>
      <c r="I1" s="862"/>
      <c r="J1" s="862"/>
      <c r="K1" s="862"/>
      <c r="L1" s="862"/>
      <c r="M1" s="862"/>
    </row>
    <row r="2" spans="1:13" ht="13.5" thickBot="1" x14ac:dyDescent="0.25">
      <c r="A2" s="324" t="s">
        <v>76</v>
      </c>
      <c r="B2" s="325" t="s">
        <v>42</v>
      </c>
      <c r="C2" s="325"/>
      <c r="D2" s="326"/>
      <c r="E2" s="863"/>
      <c r="F2" s="861"/>
      <c r="G2" s="861"/>
      <c r="H2" s="861"/>
      <c r="I2" s="861"/>
      <c r="J2" s="861"/>
      <c r="K2" s="861"/>
      <c r="L2" s="861"/>
      <c r="M2" s="861"/>
    </row>
    <row r="3" spans="1:13" ht="41.25" customHeight="1" thickBot="1" x14ac:dyDescent="0.25">
      <c r="A3" s="327" t="s">
        <v>0</v>
      </c>
      <c r="B3" s="328" t="s">
        <v>1</v>
      </c>
      <c r="C3" s="328" t="s">
        <v>73</v>
      </c>
      <c r="D3" s="329" t="s">
        <v>0</v>
      </c>
      <c r="E3" s="330" t="s">
        <v>25</v>
      </c>
      <c r="F3" s="328" t="s">
        <v>74</v>
      </c>
      <c r="G3" s="329" t="s">
        <v>0</v>
      </c>
      <c r="H3" s="331" t="s">
        <v>26</v>
      </c>
      <c r="I3" s="332" t="s">
        <v>27</v>
      </c>
      <c r="J3" s="333" t="s">
        <v>99</v>
      </c>
      <c r="K3" s="334" t="s">
        <v>63</v>
      </c>
      <c r="L3" s="334" t="s">
        <v>56</v>
      </c>
      <c r="M3" s="335" t="s">
        <v>40</v>
      </c>
    </row>
    <row r="4" spans="1:13" x14ac:dyDescent="0.2">
      <c r="A4" s="458" t="s">
        <v>6</v>
      </c>
      <c r="B4" s="403" t="s">
        <v>30</v>
      </c>
      <c r="C4" s="400" t="s">
        <v>265</v>
      </c>
      <c r="D4" s="337" t="s">
        <v>6</v>
      </c>
      <c r="E4" s="338">
        <v>1</v>
      </c>
      <c r="F4" s="339" t="s">
        <v>266</v>
      </c>
      <c r="G4" s="337" t="s">
        <v>7</v>
      </c>
      <c r="H4" s="338">
        <v>0</v>
      </c>
      <c r="I4" s="340" t="s">
        <v>267</v>
      </c>
      <c r="J4" s="341">
        <v>1</v>
      </c>
      <c r="K4" s="342">
        <v>0</v>
      </c>
      <c r="L4" s="343">
        <v>0</v>
      </c>
      <c r="M4" s="344">
        <v>20</v>
      </c>
    </row>
    <row r="5" spans="1:13" x14ac:dyDescent="0.2">
      <c r="A5" s="459" t="s">
        <v>7</v>
      </c>
      <c r="B5" s="404" t="s">
        <v>44</v>
      </c>
      <c r="C5" s="401" t="s">
        <v>265</v>
      </c>
      <c r="D5" s="347" t="s">
        <v>6</v>
      </c>
      <c r="E5" s="348">
        <v>0</v>
      </c>
      <c r="F5" s="349" t="s">
        <v>268</v>
      </c>
      <c r="G5" s="347" t="s">
        <v>6</v>
      </c>
      <c r="H5" s="348">
        <v>1</v>
      </c>
      <c r="I5" s="350" t="s">
        <v>269</v>
      </c>
      <c r="J5" s="351">
        <v>0</v>
      </c>
      <c r="K5" s="352">
        <f>I5-$I$4</f>
        <v>1.1689814814814896E-4</v>
      </c>
      <c r="L5" s="353">
        <f>I5-I4</f>
        <v>1.1689814814814896E-4</v>
      </c>
      <c r="M5" s="354">
        <v>19</v>
      </c>
    </row>
    <row r="6" spans="1:13" x14ac:dyDescent="0.2">
      <c r="A6" s="459" t="s">
        <v>8</v>
      </c>
      <c r="B6" s="404" t="s">
        <v>32</v>
      </c>
      <c r="C6" s="401" t="s">
        <v>270</v>
      </c>
      <c r="D6" s="347" t="s">
        <v>13</v>
      </c>
      <c r="E6" s="348">
        <v>0</v>
      </c>
      <c r="F6" s="349" t="s">
        <v>271</v>
      </c>
      <c r="G6" s="347" t="s">
        <v>8</v>
      </c>
      <c r="H6" s="348">
        <v>0</v>
      </c>
      <c r="I6" s="350" t="s">
        <v>272</v>
      </c>
      <c r="J6" s="351">
        <v>0</v>
      </c>
      <c r="K6" s="352">
        <f t="shared" ref="K6:K18" si="0">I6-$I$4</f>
        <v>1.0717592592592601E-3</v>
      </c>
      <c r="L6" s="353">
        <f t="shared" ref="L6:L18" si="1">I6-I5</f>
        <v>9.5486111111111119E-4</v>
      </c>
      <c r="M6" s="354">
        <v>18</v>
      </c>
    </row>
    <row r="7" spans="1:13" x14ac:dyDescent="0.2">
      <c r="A7" s="423" t="s">
        <v>9</v>
      </c>
      <c r="B7" s="346" t="s">
        <v>31</v>
      </c>
      <c r="C7" s="401" t="s">
        <v>273</v>
      </c>
      <c r="D7" s="347" t="s">
        <v>9</v>
      </c>
      <c r="E7" s="348">
        <v>0</v>
      </c>
      <c r="F7" s="349" t="s">
        <v>274</v>
      </c>
      <c r="G7" s="347" t="s">
        <v>10</v>
      </c>
      <c r="H7" s="348">
        <v>0</v>
      </c>
      <c r="I7" s="350" t="s">
        <v>275</v>
      </c>
      <c r="J7" s="351">
        <v>1</v>
      </c>
      <c r="K7" s="352">
        <f t="shared" si="0"/>
        <v>1.1759259259259275E-3</v>
      </c>
      <c r="L7" s="353">
        <f t="shared" si="1"/>
        <v>1.0416666666666734E-4</v>
      </c>
      <c r="M7" s="354">
        <v>17</v>
      </c>
    </row>
    <row r="8" spans="1:13" x14ac:dyDescent="0.2">
      <c r="A8" s="423" t="s">
        <v>10</v>
      </c>
      <c r="B8" s="346" t="s">
        <v>132</v>
      </c>
      <c r="C8" s="401" t="s">
        <v>276</v>
      </c>
      <c r="D8" s="347" t="s">
        <v>8</v>
      </c>
      <c r="E8" s="348">
        <v>1</v>
      </c>
      <c r="F8" s="349" t="s">
        <v>277</v>
      </c>
      <c r="G8" s="347" t="s">
        <v>9</v>
      </c>
      <c r="H8" s="348">
        <v>0</v>
      </c>
      <c r="I8" s="350" t="s">
        <v>278</v>
      </c>
      <c r="J8" s="351">
        <v>1</v>
      </c>
      <c r="K8" s="352">
        <f t="shared" si="0"/>
        <v>1.4965277777777789E-3</v>
      </c>
      <c r="L8" s="353">
        <f t="shared" si="1"/>
        <v>3.2060185185185143E-4</v>
      </c>
      <c r="M8" s="354">
        <v>16</v>
      </c>
    </row>
    <row r="9" spans="1:13" x14ac:dyDescent="0.2">
      <c r="A9" s="423" t="s">
        <v>11</v>
      </c>
      <c r="B9" s="346" t="s">
        <v>79</v>
      </c>
      <c r="C9" s="401" t="s">
        <v>279</v>
      </c>
      <c r="D9" s="347" t="s">
        <v>16</v>
      </c>
      <c r="E9" s="348">
        <v>1</v>
      </c>
      <c r="F9" s="349" t="s">
        <v>280</v>
      </c>
      <c r="G9" s="347" t="s">
        <v>12</v>
      </c>
      <c r="H9" s="348">
        <v>0</v>
      </c>
      <c r="I9" s="350" t="s">
        <v>281</v>
      </c>
      <c r="J9" s="351">
        <v>1</v>
      </c>
      <c r="K9" s="352">
        <f t="shared" si="0"/>
        <v>1.8321759259259263E-3</v>
      </c>
      <c r="L9" s="353">
        <f t="shared" si="1"/>
        <v>3.3564814814814742E-4</v>
      </c>
      <c r="M9" s="354">
        <v>15</v>
      </c>
    </row>
    <row r="10" spans="1:13" x14ac:dyDescent="0.2">
      <c r="A10" s="423" t="s">
        <v>12</v>
      </c>
      <c r="B10" s="346" t="s">
        <v>45</v>
      </c>
      <c r="C10" s="401" t="s">
        <v>282</v>
      </c>
      <c r="D10" s="347" t="s">
        <v>10</v>
      </c>
      <c r="E10" s="348">
        <v>3</v>
      </c>
      <c r="F10" s="349" t="s">
        <v>283</v>
      </c>
      <c r="G10" s="347" t="s">
        <v>14</v>
      </c>
      <c r="H10" s="348">
        <v>0</v>
      </c>
      <c r="I10" s="350" t="s">
        <v>284</v>
      </c>
      <c r="J10" s="351">
        <v>3</v>
      </c>
      <c r="K10" s="352">
        <f t="shared" si="0"/>
        <v>1.9039351851851873E-3</v>
      </c>
      <c r="L10" s="353">
        <f t="shared" si="1"/>
        <v>7.1759259259260993E-5</v>
      </c>
      <c r="M10" s="354">
        <v>14</v>
      </c>
    </row>
    <row r="11" spans="1:13" x14ac:dyDescent="0.2">
      <c r="A11" s="423" t="s">
        <v>13</v>
      </c>
      <c r="B11" s="355" t="s">
        <v>33</v>
      </c>
      <c r="C11" s="401" t="s">
        <v>285</v>
      </c>
      <c r="D11" s="347" t="s">
        <v>15</v>
      </c>
      <c r="E11" s="348">
        <v>0</v>
      </c>
      <c r="F11" s="349" t="s">
        <v>286</v>
      </c>
      <c r="G11" s="347" t="s">
        <v>11</v>
      </c>
      <c r="H11" s="348">
        <v>2</v>
      </c>
      <c r="I11" s="350" t="s">
        <v>287</v>
      </c>
      <c r="J11" s="351">
        <v>2</v>
      </c>
      <c r="K11" s="352">
        <f t="shared" si="0"/>
        <v>1.9803240740740736E-3</v>
      </c>
      <c r="L11" s="353">
        <f t="shared" si="1"/>
        <v>7.6388888888886258E-5</v>
      </c>
      <c r="M11" s="354">
        <v>13</v>
      </c>
    </row>
    <row r="12" spans="1:13" x14ac:dyDescent="0.2">
      <c r="A12" s="423" t="s">
        <v>14</v>
      </c>
      <c r="B12" s="346" t="s">
        <v>29</v>
      </c>
      <c r="C12" s="401" t="s">
        <v>288</v>
      </c>
      <c r="D12" s="347" t="s">
        <v>12</v>
      </c>
      <c r="E12" s="348">
        <v>2</v>
      </c>
      <c r="F12" s="349" t="s">
        <v>289</v>
      </c>
      <c r="G12" s="347" t="s">
        <v>13</v>
      </c>
      <c r="H12" s="348">
        <v>2</v>
      </c>
      <c r="I12" s="350" t="s">
        <v>290</v>
      </c>
      <c r="J12" s="351">
        <v>4</v>
      </c>
      <c r="K12" s="352">
        <f t="shared" si="0"/>
        <v>2.2041666666666685E-3</v>
      </c>
      <c r="L12" s="353">
        <f t="shared" si="1"/>
        <v>2.2384259259259492E-4</v>
      </c>
      <c r="M12" s="354">
        <v>12</v>
      </c>
    </row>
    <row r="13" spans="1:13" x14ac:dyDescent="0.2">
      <c r="A13" s="423" t="s">
        <v>15</v>
      </c>
      <c r="B13" s="346" t="s">
        <v>64</v>
      </c>
      <c r="C13" s="401" t="s">
        <v>291</v>
      </c>
      <c r="D13" s="347" t="s">
        <v>11</v>
      </c>
      <c r="E13" s="348">
        <v>3</v>
      </c>
      <c r="F13" s="349" t="s">
        <v>292</v>
      </c>
      <c r="G13" s="347" t="s">
        <v>15</v>
      </c>
      <c r="H13" s="348">
        <v>0</v>
      </c>
      <c r="I13" s="350" t="s">
        <v>293</v>
      </c>
      <c r="J13" s="351">
        <v>3</v>
      </c>
      <c r="K13" s="352">
        <f t="shared" si="0"/>
        <v>2.3305555555555579E-3</v>
      </c>
      <c r="L13" s="353">
        <f t="shared" si="1"/>
        <v>1.2638888888888943E-4</v>
      </c>
      <c r="M13" s="354">
        <v>11</v>
      </c>
    </row>
    <row r="14" spans="1:13" x14ac:dyDescent="0.2">
      <c r="A14" s="423" t="s">
        <v>16</v>
      </c>
      <c r="B14" s="346" t="s">
        <v>59</v>
      </c>
      <c r="C14" s="401" t="s">
        <v>294</v>
      </c>
      <c r="D14" s="347" t="s">
        <v>14</v>
      </c>
      <c r="E14" s="348">
        <v>1</v>
      </c>
      <c r="F14" s="349" t="s">
        <v>295</v>
      </c>
      <c r="G14" s="347" t="s">
        <v>16</v>
      </c>
      <c r="H14" s="348">
        <v>0</v>
      </c>
      <c r="I14" s="350" t="s">
        <v>296</v>
      </c>
      <c r="J14" s="351">
        <v>1</v>
      </c>
      <c r="K14" s="352">
        <f t="shared" si="0"/>
        <v>2.6469907407407414E-3</v>
      </c>
      <c r="L14" s="353">
        <f t="shared" si="1"/>
        <v>3.1643518518518349E-4</v>
      </c>
      <c r="M14" s="354">
        <v>10</v>
      </c>
    </row>
    <row r="15" spans="1:13" x14ac:dyDescent="0.2">
      <c r="A15" s="423" t="s">
        <v>17</v>
      </c>
      <c r="B15" s="346" t="s">
        <v>34</v>
      </c>
      <c r="C15" s="401" t="s">
        <v>297</v>
      </c>
      <c r="D15" s="347" t="s">
        <v>17</v>
      </c>
      <c r="E15" s="348">
        <v>1</v>
      </c>
      <c r="F15" s="349" t="s">
        <v>298</v>
      </c>
      <c r="G15" s="347" t="s">
        <v>17</v>
      </c>
      <c r="H15" s="348">
        <v>0</v>
      </c>
      <c r="I15" s="350" t="s">
        <v>299</v>
      </c>
      <c r="J15" s="351">
        <v>1</v>
      </c>
      <c r="K15" s="352">
        <f t="shared" si="0"/>
        <v>3.287037037037038E-3</v>
      </c>
      <c r="L15" s="353">
        <f t="shared" si="1"/>
        <v>6.4004629629629654E-4</v>
      </c>
      <c r="M15" s="354">
        <v>9</v>
      </c>
    </row>
    <row r="16" spans="1:13" x14ac:dyDescent="0.2">
      <c r="A16" s="423" t="s">
        <v>18</v>
      </c>
      <c r="B16" s="346" t="s">
        <v>60</v>
      </c>
      <c r="C16" s="401" t="s">
        <v>300</v>
      </c>
      <c r="D16" s="347" t="s">
        <v>18</v>
      </c>
      <c r="E16" s="348">
        <v>1</v>
      </c>
      <c r="F16" s="349" t="s">
        <v>301</v>
      </c>
      <c r="G16" s="347" t="s">
        <v>18</v>
      </c>
      <c r="H16" s="348">
        <v>0</v>
      </c>
      <c r="I16" s="350" t="s">
        <v>302</v>
      </c>
      <c r="J16" s="351">
        <v>1</v>
      </c>
      <c r="K16" s="352">
        <f t="shared" si="0"/>
        <v>3.6944444444444446E-3</v>
      </c>
      <c r="L16" s="353">
        <f t="shared" si="1"/>
        <v>4.0740740740740668E-4</v>
      </c>
      <c r="M16" s="354">
        <v>8</v>
      </c>
    </row>
    <row r="17" spans="1:13" x14ac:dyDescent="0.2">
      <c r="A17" s="423" t="s">
        <v>19</v>
      </c>
      <c r="B17" s="346" t="s">
        <v>162</v>
      </c>
      <c r="C17" s="401" t="s">
        <v>303</v>
      </c>
      <c r="D17" s="347" t="s">
        <v>19</v>
      </c>
      <c r="E17" s="348">
        <v>0</v>
      </c>
      <c r="F17" s="349" t="s">
        <v>304</v>
      </c>
      <c r="G17" s="347" t="s">
        <v>19</v>
      </c>
      <c r="H17" s="348">
        <v>0</v>
      </c>
      <c r="I17" s="350" t="s">
        <v>305</v>
      </c>
      <c r="J17" s="351">
        <v>0</v>
      </c>
      <c r="K17" s="352">
        <f t="shared" si="0"/>
        <v>4.6273148148148167E-3</v>
      </c>
      <c r="L17" s="353">
        <f t="shared" si="1"/>
        <v>9.328703703703721E-4</v>
      </c>
      <c r="M17" s="354">
        <v>7</v>
      </c>
    </row>
    <row r="18" spans="1:13" ht="13.5" thickBot="1" x14ac:dyDescent="0.25">
      <c r="A18" s="424" t="s">
        <v>20</v>
      </c>
      <c r="B18" s="357" t="s">
        <v>46</v>
      </c>
      <c r="C18" s="402" t="s">
        <v>306</v>
      </c>
      <c r="D18" s="359" t="s">
        <v>20</v>
      </c>
      <c r="E18" s="146">
        <v>0</v>
      </c>
      <c r="F18" s="358" t="s">
        <v>307</v>
      </c>
      <c r="G18" s="359" t="s">
        <v>20</v>
      </c>
      <c r="H18" s="146">
        <v>2</v>
      </c>
      <c r="I18" s="360" t="s">
        <v>308</v>
      </c>
      <c r="J18" s="361">
        <v>2</v>
      </c>
      <c r="K18" s="394">
        <f t="shared" si="0"/>
        <v>5.7187500000000016E-3</v>
      </c>
      <c r="L18" s="399">
        <f t="shared" si="1"/>
        <v>1.0914351851851849E-3</v>
      </c>
      <c r="M18" s="362">
        <v>6</v>
      </c>
    </row>
    <row r="19" spans="1:13" x14ac:dyDescent="0.2">
      <c r="A19" s="363"/>
      <c r="B19" s="364"/>
      <c r="C19" s="365"/>
      <c r="D19" s="366"/>
      <c r="E19" s="363"/>
      <c r="F19" s="365"/>
      <c r="G19" s="366"/>
      <c r="H19" s="363"/>
      <c r="I19" s="367"/>
      <c r="J19" s="368"/>
      <c r="K19" s="368"/>
      <c r="L19" s="368"/>
      <c r="M19" s="363"/>
    </row>
    <row r="21" spans="1:13" ht="13.5" thickBot="1" x14ac:dyDescent="0.25">
      <c r="A21" s="369" t="s">
        <v>77</v>
      </c>
      <c r="B21" s="370" t="s">
        <v>41</v>
      </c>
      <c r="C21" s="325"/>
      <c r="D21" s="326"/>
      <c r="E21" s="371"/>
      <c r="F21" s="372"/>
      <c r="G21" s="373"/>
      <c r="H21" s="372"/>
      <c r="I21" s="372"/>
      <c r="J21" s="372"/>
      <c r="K21" s="372"/>
      <c r="L21" s="372"/>
      <c r="M21" s="372"/>
    </row>
    <row r="22" spans="1:13" ht="48" customHeight="1" thickBot="1" x14ac:dyDescent="0.25">
      <c r="A22" s="374" t="s">
        <v>0</v>
      </c>
      <c r="B22" s="375" t="s">
        <v>1</v>
      </c>
      <c r="C22" s="375" t="s">
        <v>73</v>
      </c>
      <c r="D22" s="376" t="s">
        <v>0</v>
      </c>
      <c r="E22" s="377" t="s">
        <v>25</v>
      </c>
      <c r="F22" s="375" t="s">
        <v>74</v>
      </c>
      <c r="G22" s="376" t="s">
        <v>0</v>
      </c>
      <c r="H22" s="377" t="s">
        <v>26</v>
      </c>
      <c r="I22" s="332" t="s">
        <v>27</v>
      </c>
      <c r="J22" s="333" t="s">
        <v>99</v>
      </c>
      <c r="K22" s="334" t="s">
        <v>63</v>
      </c>
      <c r="L22" s="334" t="s">
        <v>56</v>
      </c>
      <c r="M22" s="335" t="s">
        <v>40</v>
      </c>
    </row>
    <row r="23" spans="1:13" x14ac:dyDescent="0.2">
      <c r="A23" s="336" t="s">
        <v>6</v>
      </c>
      <c r="B23" s="433" t="s">
        <v>105</v>
      </c>
      <c r="C23" s="378">
        <v>0.16180555555555556</v>
      </c>
      <c r="D23" s="337" t="s">
        <v>6</v>
      </c>
      <c r="E23" s="338">
        <v>1</v>
      </c>
      <c r="F23" s="379">
        <v>0.42638888888888887</v>
      </c>
      <c r="G23" s="337" t="s">
        <v>10</v>
      </c>
      <c r="H23" s="338">
        <v>0</v>
      </c>
      <c r="I23" s="380" t="s">
        <v>310</v>
      </c>
      <c r="J23" s="381" t="s">
        <v>98</v>
      </c>
      <c r="K23" s="342">
        <v>0</v>
      </c>
      <c r="L23" s="382">
        <v>0</v>
      </c>
      <c r="M23" s="414">
        <v>20</v>
      </c>
    </row>
    <row r="24" spans="1:13" x14ac:dyDescent="0.2">
      <c r="A24" s="345" t="s">
        <v>7</v>
      </c>
      <c r="B24" s="434" t="s">
        <v>104</v>
      </c>
      <c r="C24" s="384">
        <v>0.16388888888888889</v>
      </c>
      <c r="D24" s="347" t="s">
        <v>9</v>
      </c>
      <c r="E24" s="348">
        <v>1</v>
      </c>
      <c r="F24" s="385">
        <v>0.41666666666666669</v>
      </c>
      <c r="G24" s="347" t="s">
        <v>7</v>
      </c>
      <c r="H24" s="348">
        <v>0</v>
      </c>
      <c r="I24" s="386" t="s">
        <v>311</v>
      </c>
      <c r="J24" s="387">
        <v>1</v>
      </c>
      <c r="K24" s="352">
        <f>I24-$I$23</f>
        <v>4.629629629630469E-6</v>
      </c>
      <c r="L24" s="388">
        <f>I24-I23</f>
        <v>4.629629629630469E-6</v>
      </c>
      <c r="M24" s="389">
        <v>19</v>
      </c>
    </row>
    <row r="25" spans="1:13" x14ac:dyDescent="0.2">
      <c r="A25" s="415" t="s">
        <v>8</v>
      </c>
      <c r="B25" s="434" t="s">
        <v>218</v>
      </c>
      <c r="C25" s="384">
        <v>0.16250000000000001</v>
      </c>
      <c r="D25" s="347" t="s">
        <v>8</v>
      </c>
      <c r="E25" s="348">
        <v>2</v>
      </c>
      <c r="F25" s="385">
        <v>0.42569444444444443</v>
      </c>
      <c r="G25" s="347" t="s">
        <v>9</v>
      </c>
      <c r="H25" s="348">
        <v>0</v>
      </c>
      <c r="I25" s="386" t="s">
        <v>312</v>
      </c>
      <c r="J25" s="387">
        <v>2</v>
      </c>
      <c r="K25" s="352">
        <f t="shared" ref="K25:K28" si="2">I25-$I$23</f>
        <v>3.0092592592593712E-5</v>
      </c>
      <c r="L25" s="388">
        <f t="shared" ref="L25:L28" si="3">I25-I24</f>
        <v>2.5462962962963243E-5</v>
      </c>
      <c r="M25" s="383">
        <v>18</v>
      </c>
    </row>
    <row r="26" spans="1:13" x14ac:dyDescent="0.2">
      <c r="A26" s="345" t="s">
        <v>9</v>
      </c>
      <c r="B26" s="435" t="s">
        <v>128</v>
      </c>
      <c r="C26" s="384">
        <v>0.17013888888888887</v>
      </c>
      <c r="D26" s="347" t="s">
        <v>10</v>
      </c>
      <c r="E26" s="348">
        <v>0</v>
      </c>
      <c r="F26" s="385">
        <v>0.4055555555555555</v>
      </c>
      <c r="G26" s="347" t="s">
        <v>6</v>
      </c>
      <c r="H26" s="348">
        <v>0</v>
      </c>
      <c r="I26" s="386" t="s">
        <v>313</v>
      </c>
      <c r="J26" s="387">
        <v>0</v>
      </c>
      <c r="K26" s="352">
        <f t="shared" si="2"/>
        <v>5.0925925925926485E-5</v>
      </c>
      <c r="L26" s="388">
        <f t="shared" si="3"/>
        <v>2.0833333333332774E-5</v>
      </c>
      <c r="M26" s="389">
        <v>17</v>
      </c>
    </row>
    <row r="27" spans="1:13" x14ac:dyDescent="0.2">
      <c r="A27" s="415" t="s">
        <v>10</v>
      </c>
      <c r="B27" s="435" t="s">
        <v>81</v>
      </c>
      <c r="C27" s="384">
        <v>0.15972222222222224</v>
      </c>
      <c r="D27" s="347" t="s">
        <v>7</v>
      </c>
      <c r="E27" s="348">
        <v>2</v>
      </c>
      <c r="F27" s="385">
        <v>0.42222222222222222</v>
      </c>
      <c r="G27" s="347" t="s">
        <v>8</v>
      </c>
      <c r="H27" s="348">
        <v>2</v>
      </c>
      <c r="I27" s="386" t="s">
        <v>314</v>
      </c>
      <c r="J27" s="387">
        <v>4</v>
      </c>
      <c r="K27" s="352">
        <f t="shared" si="2"/>
        <v>7.7546296296296391E-4</v>
      </c>
      <c r="L27" s="388">
        <f t="shared" si="3"/>
        <v>7.2453703703703742E-4</v>
      </c>
      <c r="M27" s="383">
        <v>16</v>
      </c>
    </row>
    <row r="28" spans="1:13" x14ac:dyDescent="0.2">
      <c r="A28" s="345" t="s">
        <v>11</v>
      </c>
      <c r="B28" s="435" t="s">
        <v>100</v>
      </c>
      <c r="C28" s="384">
        <v>0.17152777777777775</v>
      </c>
      <c r="D28" s="347" t="s">
        <v>11</v>
      </c>
      <c r="E28" s="348">
        <v>5</v>
      </c>
      <c r="F28" s="385">
        <v>0.50694444444444442</v>
      </c>
      <c r="G28" s="347" t="s">
        <v>11</v>
      </c>
      <c r="H28" s="348">
        <v>0</v>
      </c>
      <c r="I28" s="386" t="s">
        <v>315</v>
      </c>
      <c r="J28" s="387">
        <v>5</v>
      </c>
      <c r="K28" s="352">
        <f t="shared" si="2"/>
        <v>2.0254629629629633E-3</v>
      </c>
      <c r="L28" s="388">
        <f t="shared" si="3"/>
        <v>1.2499999999999994E-3</v>
      </c>
      <c r="M28" s="389">
        <v>15</v>
      </c>
    </row>
    <row r="29" spans="1:13" x14ac:dyDescent="0.2">
      <c r="A29" s="415" t="s">
        <v>12</v>
      </c>
      <c r="B29" s="436" t="s">
        <v>216</v>
      </c>
      <c r="C29" s="384">
        <v>0.21805555555555556</v>
      </c>
      <c r="D29" s="347" t="s">
        <v>13</v>
      </c>
      <c r="E29" s="348">
        <v>2</v>
      </c>
      <c r="F29" s="385">
        <v>0.5541666666666667</v>
      </c>
      <c r="G29" s="347" t="s">
        <v>13</v>
      </c>
      <c r="H29" s="348">
        <v>0</v>
      </c>
      <c r="I29" s="386" t="s">
        <v>316</v>
      </c>
      <c r="J29" s="387">
        <v>2</v>
      </c>
      <c r="K29" s="352">
        <f>I29-$I$23</f>
        <v>2.8541666666666663E-3</v>
      </c>
      <c r="L29" s="388">
        <f>I29-I24</f>
        <v>2.8495370370370358E-3</v>
      </c>
      <c r="M29" s="383">
        <v>14</v>
      </c>
    </row>
    <row r="30" spans="1:13" ht="13.5" thickBot="1" x14ac:dyDescent="0.25">
      <c r="A30" s="356" t="s">
        <v>13</v>
      </c>
      <c r="B30" s="437" t="s">
        <v>161</v>
      </c>
      <c r="C30" s="390">
        <v>0.18402777777777779</v>
      </c>
      <c r="D30" s="359" t="s">
        <v>12</v>
      </c>
      <c r="E30" s="146">
        <v>3</v>
      </c>
      <c r="F30" s="391">
        <v>0.51180555555555551</v>
      </c>
      <c r="G30" s="359" t="s">
        <v>12</v>
      </c>
      <c r="H30" s="146">
        <v>3</v>
      </c>
      <c r="I30" s="392" t="s">
        <v>317</v>
      </c>
      <c r="J30" s="393">
        <v>6</v>
      </c>
      <c r="K30" s="394">
        <f>I30-$I$23</f>
        <v>3.215277777777777E-3</v>
      </c>
      <c r="L30" s="395">
        <f>I30-I29</f>
        <v>3.6111111111111066E-4</v>
      </c>
      <c r="M30" s="396">
        <v>13</v>
      </c>
    </row>
    <row r="33" spans="1:13" ht="13.5" thickBot="1" x14ac:dyDescent="0.25">
      <c r="A33" s="369" t="s">
        <v>141</v>
      </c>
      <c r="B33" s="370" t="s">
        <v>142</v>
      </c>
      <c r="C33" s="325"/>
      <c r="D33" s="326"/>
      <c r="E33" s="371"/>
      <c r="F33" s="372"/>
      <c r="G33" s="373"/>
      <c r="H33" s="372"/>
      <c r="I33" s="372"/>
      <c r="J33" s="372"/>
      <c r="K33" s="372"/>
      <c r="L33" s="372"/>
      <c r="M33" s="372"/>
    </row>
    <row r="34" spans="1:13" ht="42.75" customHeight="1" thickBot="1" x14ac:dyDescent="0.25">
      <c r="A34" s="431" t="s">
        <v>0</v>
      </c>
      <c r="B34" s="416" t="s">
        <v>1</v>
      </c>
      <c r="C34" s="416" t="s">
        <v>73</v>
      </c>
      <c r="D34" s="417" t="s">
        <v>0</v>
      </c>
      <c r="E34" s="418" t="s">
        <v>25</v>
      </c>
      <c r="F34" s="416" t="s">
        <v>74</v>
      </c>
      <c r="G34" s="417" t="s">
        <v>0</v>
      </c>
      <c r="H34" s="418" t="s">
        <v>26</v>
      </c>
      <c r="I34" s="419" t="s">
        <v>27</v>
      </c>
      <c r="J34" s="420" t="s">
        <v>99</v>
      </c>
      <c r="K34" s="334" t="s">
        <v>63</v>
      </c>
      <c r="L34" s="334" t="s">
        <v>56</v>
      </c>
      <c r="M34" s="421" t="s">
        <v>40</v>
      </c>
    </row>
    <row r="35" spans="1:13" x14ac:dyDescent="0.2">
      <c r="A35" s="336" t="s">
        <v>6</v>
      </c>
      <c r="B35" s="438" t="s">
        <v>139</v>
      </c>
      <c r="C35" s="378">
        <v>9.930555555555555E-2</v>
      </c>
      <c r="D35" s="337" t="s">
        <v>7</v>
      </c>
      <c r="E35" s="338">
        <v>0</v>
      </c>
      <c r="F35" s="430" t="s">
        <v>319</v>
      </c>
      <c r="G35" s="337" t="s">
        <v>6</v>
      </c>
      <c r="H35" s="429">
        <v>2</v>
      </c>
      <c r="I35" s="425" t="s">
        <v>320</v>
      </c>
      <c r="J35" s="432">
        <v>2</v>
      </c>
      <c r="K35" s="342">
        <v>0</v>
      </c>
      <c r="L35" s="382">
        <v>0</v>
      </c>
      <c r="M35" s="422">
        <v>10</v>
      </c>
    </row>
    <row r="36" spans="1:13" x14ac:dyDescent="0.2">
      <c r="A36" s="345" t="s">
        <v>7</v>
      </c>
      <c r="B36" s="439" t="s">
        <v>227</v>
      </c>
      <c r="C36" s="441">
        <v>9.6527777777777768E-2</v>
      </c>
      <c r="D36" s="442" t="s">
        <v>6</v>
      </c>
      <c r="E36" s="443">
        <v>2</v>
      </c>
      <c r="F36" s="444" t="s">
        <v>318</v>
      </c>
      <c r="G36" s="442" t="s">
        <v>7</v>
      </c>
      <c r="H36" s="445">
        <v>0</v>
      </c>
      <c r="I36" s="426" t="s">
        <v>321</v>
      </c>
      <c r="J36" s="426" t="s">
        <v>92</v>
      </c>
      <c r="K36" s="446">
        <f>I36-$I$35</f>
        <v>1.157407407407357E-5</v>
      </c>
      <c r="L36" s="454">
        <f>I36-I35</f>
        <v>1.157407407407357E-5</v>
      </c>
      <c r="M36" s="423">
        <v>9</v>
      </c>
    </row>
    <row r="37" spans="1:13" x14ac:dyDescent="0.2">
      <c r="A37" s="345" t="s">
        <v>8</v>
      </c>
      <c r="B37" s="440" t="s">
        <v>230</v>
      </c>
      <c r="C37" s="441">
        <v>0.12361111111111112</v>
      </c>
      <c r="D37" s="457" t="s">
        <v>9</v>
      </c>
      <c r="E37" s="443">
        <v>0</v>
      </c>
      <c r="F37" s="451">
        <v>0.30694444444444441</v>
      </c>
      <c r="G37" s="457" t="s">
        <v>7</v>
      </c>
      <c r="H37" s="445">
        <v>1</v>
      </c>
      <c r="I37" s="426" t="s">
        <v>322</v>
      </c>
      <c r="J37" s="452">
        <v>1</v>
      </c>
      <c r="K37" s="446">
        <f t="shared" ref="K37:K38" si="4">I37-$I$35</f>
        <v>1.3888888888888892E-3</v>
      </c>
      <c r="L37" s="454">
        <f t="shared" ref="L37:L38" si="5">I37-I36</f>
        <v>1.3773148148148156E-3</v>
      </c>
      <c r="M37" s="423">
        <v>8</v>
      </c>
    </row>
    <row r="38" spans="1:13" ht="13.5" thickBot="1" x14ac:dyDescent="0.25">
      <c r="A38" s="356" t="s">
        <v>9</v>
      </c>
      <c r="B38" s="397" t="s">
        <v>140</v>
      </c>
      <c r="C38" s="453">
        <v>16103</v>
      </c>
      <c r="D38" s="447" t="s">
        <v>8</v>
      </c>
      <c r="E38" s="448">
        <v>1</v>
      </c>
      <c r="F38" s="449" t="s">
        <v>323</v>
      </c>
      <c r="G38" s="447" t="s">
        <v>9</v>
      </c>
      <c r="H38" s="450">
        <v>2</v>
      </c>
      <c r="I38" s="427" t="s">
        <v>324</v>
      </c>
      <c r="J38" s="428">
        <v>3</v>
      </c>
      <c r="K38" s="455">
        <f t="shared" si="4"/>
        <v>2.1643518518518513E-3</v>
      </c>
      <c r="L38" s="456">
        <f t="shared" si="5"/>
        <v>7.7546296296296217E-4</v>
      </c>
      <c r="M38" s="424">
        <v>7</v>
      </c>
    </row>
  </sheetData>
  <mergeCells count="2">
    <mergeCell ref="A1:M1"/>
    <mergeCell ref="E2:M2"/>
  </mergeCells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90" zoomScaleNormal="90" workbookViewId="0">
      <selection activeCell="K25" sqref="K25"/>
    </sheetView>
  </sheetViews>
  <sheetFormatPr defaultColWidth="11.5703125" defaultRowHeight="15" x14ac:dyDescent="0.2"/>
  <cols>
    <col min="1" max="1" width="8.85546875" style="62" customWidth="1"/>
    <col min="2" max="2" width="25.140625" style="489" customWidth="1"/>
    <col min="3" max="3" width="11.5703125" style="64" customWidth="1"/>
    <col min="4" max="4" width="9" style="64" customWidth="1"/>
    <col min="5" max="6" width="11.5703125" style="64" customWidth="1"/>
    <col min="7" max="7" width="12.28515625" style="64" customWidth="1"/>
    <col min="8" max="8" width="11.5703125" style="64" customWidth="1"/>
    <col min="9" max="9" width="14.28515625" style="64" customWidth="1"/>
    <col min="10" max="10" width="15.28515625" style="64" customWidth="1"/>
    <col min="11" max="11" width="11.5703125" style="61" customWidth="1"/>
    <col min="12" max="16384" width="11.5703125" style="64"/>
  </cols>
  <sheetData>
    <row r="1" spans="1:12" ht="23.25" customHeight="1" x14ac:dyDescent="0.3">
      <c r="A1" s="487" t="s">
        <v>336</v>
      </c>
      <c r="B1" s="488"/>
      <c r="C1" s="463"/>
      <c r="D1" s="463"/>
    </row>
    <row r="2" spans="1:12" ht="15.75" thickBot="1" x14ac:dyDescent="0.25"/>
    <row r="3" spans="1:12" ht="12.75" x14ac:dyDescent="0.2">
      <c r="A3" s="871" t="s">
        <v>49</v>
      </c>
      <c r="B3" s="873" t="s">
        <v>35</v>
      </c>
      <c r="C3" s="875" t="s">
        <v>36</v>
      </c>
      <c r="D3" s="876"/>
      <c r="E3" s="867" t="s">
        <v>48</v>
      </c>
      <c r="F3" s="868"/>
      <c r="G3" s="867" t="s">
        <v>37</v>
      </c>
      <c r="H3" s="867"/>
      <c r="I3" s="883" t="s">
        <v>157</v>
      </c>
      <c r="J3" s="884"/>
      <c r="K3" s="879" t="s">
        <v>40</v>
      </c>
    </row>
    <row r="4" spans="1:12" ht="13.5" thickBot="1" x14ac:dyDescent="0.25">
      <c r="A4" s="872"/>
      <c r="B4" s="874"/>
      <c r="C4" s="511" t="s">
        <v>50</v>
      </c>
      <c r="D4" s="512" t="s">
        <v>0</v>
      </c>
      <c r="E4" s="513" t="s">
        <v>51</v>
      </c>
      <c r="F4" s="514" t="s">
        <v>52</v>
      </c>
      <c r="G4" s="513" t="s">
        <v>54</v>
      </c>
      <c r="H4" s="526" t="s">
        <v>55</v>
      </c>
      <c r="I4" s="464" t="s">
        <v>53</v>
      </c>
      <c r="J4" s="521" t="s">
        <v>63</v>
      </c>
      <c r="K4" s="880"/>
    </row>
    <row r="5" spans="1:12" ht="15.75" x14ac:dyDescent="0.25">
      <c r="A5" s="501">
        <v>1</v>
      </c>
      <c r="B5" s="515" t="s">
        <v>326</v>
      </c>
      <c r="C5" s="479">
        <v>6.3541666666668828E-3</v>
      </c>
      <c r="D5" s="508">
        <v>2</v>
      </c>
      <c r="E5" s="479">
        <v>3.0277777777777737E-2</v>
      </c>
      <c r="F5" s="468">
        <v>2</v>
      </c>
      <c r="G5" s="479">
        <v>1.4525462962962865E-2</v>
      </c>
      <c r="H5" s="468">
        <v>4</v>
      </c>
      <c r="I5" s="527">
        <v>5.1157407407407485E-2</v>
      </c>
      <c r="J5" s="528"/>
      <c r="K5" s="470"/>
    </row>
    <row r="6" spans="1:12" ht="15.75" x14ac:dyDescent="0.25">
      <c r="A6" s="500">
        <v>2</v>
      </c>
      <c r="B6" s="516" t="s">
        <v>101</v>
      </c>
      <c r="C6" s="476">
        <v>6.5046296296297212E-3</v>
      </c>
      <c r="D6" s="506">
        <v>3</v>
      </c>
      <c r="E6" s="476">
        <v>3.023148148148147E-2</v>
      </c>
      <c r="F6" s="474">
        <v>1</v>
      </c>
      <c r="G6" s="476">
        <v>1.4664351851851776E-2</v>
      </c>
      <c r="H6" s="474">
        <v>5</v>
      </c>
      <c r="I6" s="524">
        <v>5.1643518518518561E-2</v>
      </c>
      <c r="J6" s="507">
        <v>4.8611111111107608E-4</v>
      </c>
      <c r="K6" s="473"/>
    </row>
    <row r="7" spans="1:12" ht="15.75" x14ac:dyDescent="0.25">
      <c r="A7" s="501">
        <v>3</v>
      </c>
      <c r="B7" s="516" t="s">
        <v>327</v>
      </c>
      <c r="C7" s="476">
        <v>6.3425925925927329E-3</v>
      </c>
      <c r="D7" s="506">
        <v>1</v>
      </c>
      <c r="E7" s="476">
        <v>3.2951388888888822E-2</v>
      </c>
      <c r="F7" s="474">
        <v>8</v>
      </c>
      <c r="G7" s="476">
        <v>1.3715277777777701E-2</v>
      </c>
      <c r="H7" s="474">
        <v>1</v>
      </c>
      <c r="I7" s="524">
        <v>5.3009259259259256E-2</v>
      </c>
      <c r="J7" s="507">
        <v>1.8518518518517713E-3</v>
      </c>
      <c r="K7" s="475"/>
    </row>
    <row r="8" spans="1:12" x14ac:dyDescent="0.2">
      <c r="A8" s="500">
        <v>4</v>
      </c>
      <c r="B8" s="490" t="s">
        <v>30</v>
      </c>
      <c r="C8" s="476">
        <v>8.3333333333335258E-3</v>
      </c>
      <c r="D8" s="506">
        <v>8</v>
      </c>
      <c r="E8" s="476">
        <v>3.1400462962962838E-2</v>
      </c>
      <c r="F8" s="474">
        <v>3</v>
      </c>
      <c r="G8" s="476">
        <v>1.3819444444444495E-2</v>
      </c>
      <c r="H8" s="474">
        <v>3</v>
      </c>
      <c r="I8" s="524">
        <v>5.3553240740740859E-2</v>
      </c>
      <c r="J8" s="507">
        <v>2.3958333333333748E-3</v>
      </c>
      <c r="K8" s="473">
        <v>20</v>
      </c>
    </row>
    <row r="9" spans="1:12" x14ac:dyDescent="0.2">
      <c r="A9" s="501">
        <v>5</v>
      </c>
      <c r="B9" s="490" t="s">
        <v>328</v>
      </c>
      <c r="C9" s="476">
        <v>7.8472222222223387E-3</v>
      </c>
      <c r="D9" s="506">
        <v>7</v>
      </c>
      <c r="E9" s="476">
        <v>3.2141203703703658E-2</v>
      </c>
      <c r="F9" s="474">
        <v>4</v>
      </c>
      <c r="G9" s="476">
        <v>1.3749999999999929E-2</v>
      </c>
      <c r="H9" s="474">
        <v>2</v>
      </c>
      <c r="I9" s="524">
        <v>5.4467592592592595E-2</v>
      </c>
      <c r="J9" s="507">
        <v>3.3101851851851105E-3</v>
      </c>
      <c r="K9" s="475"/>
    </row>
    <row r="10" spans="1:12" x14ac:dyDescent="0.2">
      <c r="A10" s="500">
        <v>6</v>
      </c>
      <c r="B10" s="490" t="s">
        <v>33</v>
      </c>
      <c r="C10" s="476">
        <v>8.7847222222222632E-3</v>
      </c>
      <c r="D10" s="506">
        <v>9</v>
      </c>
      <c r="E10" s="476">
        <v>3.2546296296296351E-2</v>
      </c>
      <c r="F10" s="474">
        <v>7</v>
      </c>
      <c r="G10" s="476">
        <v>1.5671296296296378E-2</v>
      </c>
      <c r="H10" s="474">
        <v>7</v>
      </c>
      <c r="I10" s="524">
        <v>5.7106481481481675E-2</v>
      </c>
      <c r="J10" s="507">
        <v>5.9490740740741899E-3</v>
      </c>
      <c r="K10" s="473">
        <v>19</v>
      </c>
    </row>
    <row r="11" spans="1:12" x14ac:dyDescent="0.2">
      <c r="A11" s="501">
        <v>7</v>
      </c>
      <c r="B11" s="490" t="s">
        <v>329</v>
      </c>
      <c r="C11" s="476">
        <v>7.0138888888890971E-3</v>
      </c>
      <c r="D11" s="506">
        <v>4</v>
      </c>
      <c r="E11" s="476">
        <v>3.427083333333325E-2</v>
      </c>
      <c r="F11" s="474">
        <v>10</v>
      </c>
      <c r="G11" s="476">
        <v>1.6365740740740709E-2</v>
      </c>
      <c r="H11" s="474">
        <v>8</v>
      </c>
      <c r="I11" s="524">
        <v>5.7974537037037144E-2</v>
      </c>
      <c r="J11" s="507">
        <v>6.8171296296296591E-3</v>
      </c>
      <c r="K11" s="475"/>
    </row>
    <row r="12" spans="1:12" x14ac:dyDescent="0.2">
      <c r="A12" s="500">
        <v>8</v>
      </c>
      <c r="B12" s="491" t="s">
        <v>44</v>
      </c>
      <c r="C12" s="476">
        <v>9.2592592592594114E-3</v>
      </c>
      <c r="D12" s="506">
        <v>14</v>
      </c>
      <c r="E12" s="476">
        <v>3.2152777777777697E-2</v>
      </c>
      <c r="F12" s="474">
        <v>5</v>
      </c>
      <c r="G12" s="476">
        <v>1.6932870370370501E-2</v>
      </c>
      <c r="H12" s="474">
        <v>11</v>
      </c>
      <c r="I12" s="524">
        <v>5.8344907407407609E-2</v>
      </c>
      <c r="J12" s="507">
        <v>7.1875000000001243E-3</v>
      </c>
      <c r="K12" s="473">
        <v>18</v>
      </c>
      <c r="L12" s="463"/>
    </row>
    <row r="13" spans="1:12" x14ac:dyDescent="0.2">
      <c r="A13" s="501">
        <v>9</v>
      </c>
      <c r="B13" s="492" t="s">
        <v>132</v>
      </c>
      <c r="C13" s="476">
        <v>9.0162037037038179E-3</v>
      </c>
      <c r="D13" s="506">
        <v>12</v>
      </c>
      <c r="E13" s="476">
        <v>3.2233796296296302E-2</v>
      </c>
      <c r="F13" s="474">
        <v>6</v>
      </c>
      <c r="G13" s="476">
        <v>1.6724537037037024E-2</v>
      </c>
      <c r="H13" s="474">
        <v>9</v>
      </c>
      <c r="I13" s="524">
        <v>5.8449074074074181E-2</v>
      </c>
      <c r="J13" s="507">
        <v>7.2916666666666963E-3</v>
      </c>
      <c r="K13" s="475">
        <v>17</v>
      </c>
    </row>
    <row r="14" spans="1:12" x14ac:dyDescent="0.2">
      <c r="A14" s="500">
        <v>10</v>
      </c>
      <c r="B14" s="491" t="s">
        <v>133</v>
      </c>
      <c r="C14" s="476">
        <v>1.001157407407427E-2</v>
      </c>
      <c r="D14" s="506">
        <v>16</v>
      </c>
      <c r="E14" s="476">
        <v>3.4814814814814743E-2</v>
      </c>
      <c r="F14" s="474">
        <v>14</v>
      </c>
      <c r="G14" s="476">
        <v>1.5335648148148029E-2</v>
      </c>
      <c r="H14" s="474">
        <v>6</v>
      </c>
      <c r="I14" s="524">
        <v>6.0162037037037042E-2</v>
      </c>
      <c r="J14" s="507">
        <v>9.0046296296295569E-3</v>
      </c>
      <c r="K14" s="473"/>
    </row>
    <row r="15" spans="1:12" x14ac:dyDescent="0.2">
      <c r="A15" s="501">
        <v>11</v>
      </c>
      <c r="B15" s="490" t="s">
        <v>143</v>
      </c>
      <c r="C15" s="476">
        <v>7.7546296296298056E-3</v>
      </c>
      <c r="D15" s="506">
        <v>6</v>
      </c>
      <c r="E15" s="476">
        <v>3.601851851851845E-2</v>
      </c>
      <c r="F15" s="474">
        <v>15</v>
      </c>
      <c r="G15" s="476">
        <v>1.7002314814814845E-2</v>
      </c>
      <c r="H15" s="474">
        <v>13</v>
      </c>
      <c r="I15" s="524">
        <v>6.1331018518518632E-2</v>
      </c>
      <c r="J15" s="507">
        <v>1.0173611111111147E-2</v>
      </c>
      <c r="K15" s="475"/>
    </row>
    <row r="16" spans="1:12" x14ac:dyDescent="0.2">
      <c r="A16" s="500">
        <v>12</v>
      </c>
      <c r="B16" s="492" t="s">
        <v>330</v>
      </c>
      <c r="C16" s="476">
        <v>8.9467592592593626E-3</v>
      </c>
      <c r="D16" s="506">
        <v>10</v>
      </c>
      <c r="E16" s="476">
        <v>3.427083333333325E-2</v>
      </c>
      <c r="F16" s="474">
        <v>10</v>
      </c>
      <c r="G16" s="476">
        <v>1.8159722222222285E-2</v>
      </c>
      <c r="H16" s="474">
        <v>15</v>
      </c>
      <c r="I16" s="524">
        <v>6.1377314814814898E-2</v>
      </c>
      <c r="J16" s="507">
        <v>1.0219907407407414E-2</v>
      </c>
      <c r="K16" s="473"/>
    </row>
    <row r="17" spans="1:11" x14ac:dyDescent="0.2">
      <c r="A17" s="501">
        <v>13</v>
      </c>
      <c r="B17" s="490" t="s">
        <v>28</v>
      </c>
      <c r="C17" s="476">
        <v>7.2337962962965019E-3</v>
      </c>
      <c r="D17" s="506">
        <v>5</v>
      </c>
      <c r="E17" s="476">
        <v>3.7164351851851851E-2</v>
      </c>
      <c r="F17" s="474">
        <v>16</v>
      </c>
      <c r="G17" s="476">
        <v>1.8252314814814707E-2</v>
      </c>
      <c r="H17" s="474">
        <v>16</v>
      </c>
      <c r="I17" s="524">
        <v>6.265046296296306E-2</v>
      </c>
      <c r="J17" s="507">
        <v>1.1493055555555576E-2</v>
      </c>
      <c r="K17" s="475">
        <v>16</v>
      </c>
    </row>
    <row r="18" spans="1:11" x14ac:dyDescent="0.2">
      <c r="A18" s="500">
        <v>14</v>
      </c>
      <c r="B18" s="490" t="s">
        <v>102</v>
      </c>
      <c r="C18" s="476">
        <v>1.1099537037037144E-2</v>
      </c>
      <c r="D18" s="506">
        <v>19</v>
      </c>
      <c r="E18" s="476">
        <v>3.4016203703703618E-2</v>
      </c>
      <c r="F18" s="474">
        <v>9</v>
      </c>
      <c r="G18" s="476">
        <v>1.6956018518518468E-2</v>
      </c>
      <c r="H18" s="474">
        <v>12</v>
      </c>
      <c r="I18" s="524">
        <v>6.2777777777777821E-2</v>
      </c>
      <c r="J18" s="507">
        <v>1.1620370370370336E-2</v>
      </c>
      <c r="K18" s="473"/>
    </row>
    <row r="19" spans="1:11" x14ac:dyDescent="0.2">
      <c r="A19" s="501">
        <v>15</v>
      </c>
      <c r="B19" s="492" t="s">
        <v>79</v>
      </c>
      <c r="C19" s="476">
        <v>1.0960648148148233E-2</v>
      </c>
      <c r="D19" s="506">
        <v>18</v>
      </c>
      <c r="E19" s="476">
        <v>3.4502314814814805E-2</v>
      </c>
      <c r="F19" s="474">
        <v>12</v>
      </c>
      <c r="G19" s="476">
        <v>1.7835648148148198E-2</v>
      </c>
      <c r="H19" s="474">
        <v>14</v>
      </c>
      <c r="I19" s="524">
        <v>6.3969907407407489E-2</v>
      </c>
      <c r="J19" s="507">
        <v>1.2812500000000004E-2</v>
      </c>
      <c r="K19" s="475">
        <v>15</v>
      </c>
    </row>
    <row r="20" spans="1:11" x14ac:dyDescent="0.2">
      <c r="A20" s="500">
        <v>16</v>
      </c>
      <c r="B20" s="490" t="s">
        <v>31</v>
      </c>
      <c r="C20" s="476">
        <v>9.2708333333333393E-3</v>
      </c>
      <c r="D20" s="506">
        <v>15</v>
      </c>
      <c r="E20" s="476">
        <v>3.4606481481481488E-2</v>
      </c>
      <c r="F20" s="474">
        <v>13</v>
      </c>
      <c r="G20" s="476">
        <v>2.0254629629629761E-2</v>
      </c>
      <c r="H20" s="474">
        <v>18</v>
      </c>
      <c r="I20" s="524">
        <v>6.4305555555555727E-2</v>
      </c>
      <c r="J20" s="507">
        <v>1.3148148148148242E-2</v>
      </c>
      <c r="K20" s="473">
        <v>14</v>
      </c>
    </row>
    <row r="21" spans="1:11" x14ac:dyDescent="0.2">
      <c r="A21" s="501">
        <v>17</v>
      </c>
      <c r="B21" s="491" t="s">
        <v>64</v>
      </c>
      <c r="C21" s="887" t="s">
        <v>337</v>
      </c>
      <c r="D21" s="892"/>
      <c r="E21" s="887" t="s">
        <v>337</v>
      </c>
      <c r="F21" s="892"/>
      <c r="G21" s="887" t="s">
        <v>337</v>
      </c>
      <c r="H21" s="888"/>
      <c r="I21" s="524">
        <v>6.5497685185185173E-2</v>
      </c>
      <c r="J21" s="507">
        <v>1.4340277777777688E-2</v>
      </c>
      <c r="K21" s="475">
        <v>13</v>
      </c>
    </row>
    <row r="22" spans="1:11" x14ac:dyDescent="0.2">
      <c r="A22" s="500">
        <v>18</v>
      </c>
      <c r="B22" s="490" t="s">
        <v>45</v>
      </c>
      <c r="C22" s="476">
        <v>9.0277777777778567E-3</v>
      </c>
      <c r="D22" s="506">
        <v>13</v>
      </c>
      <c r="E22" s="476">
        <v>3.9247685185185288E-2</v>
      </c>
      <c r="F22" s="474">
        <v>18</v>
      </c>
      <c r="G22" s="476">
        <v>1.6817129629629668E-2</v>
      </c>
      <c r="H22" s="474">
        <v>10</v>
      </c>
      <c r="I22" s="524">
        <v>6.5567129629629739E-2</v>
      </c>
      <c r="J22" s="507">
        <v>1.4409722222222254E-2</v>
      </c>
      <c r="K22" s="473">
        <v>12</v>
      </c>
    </row>
    <row r="23" spans="1:11" x14ac:dyDescent="0.2">
      <c r="A23" s="501">
        <v>19</v>
      </c>
      <c r="B23" s="490" t="s">
        <v>331</v>
      </c>
      <c r="C23" s="887" t="s">
        <v>337</v>
      </c>
      <c r="D23" s="892"/>
      <c r="E23" s="887" t="s">
        <v>337</v>
      </c>
      <c r="F23" s="892"/>
      <c r="G23" s="887" t="s">
        <v>337</v>
      </c>
      <c r="H23" s="888"/>
      <c r="I23" s="524">
        <v>6.6828703703703751E-2</v>
      </c>
      <c r="J23" s="507">
        <v>1.5671296296296267E-2</v>
      </c>
      <c r="K23" s="475"/>
    </row>
    <row r="24" spans="1:11" x14ac:dyDescent="0.2">
      <c r="A24" s="500">
        <v>20</v>
      </c>
      <c r="B24" s="490" t="s">
        <v>29</v>
      </c>
      <c r="C24" s="476">
        <v>8.9930555555557401E-3</v>
      </c>
      <c r="D24" s="506">
        <v>11</v>
      </c>
      <c r="E24" s="476">
        <v>3.8391203703703636E-2</v>
      </c>
      <c r="F24" s="474">
        <v>17</v>
      </c>
      <c r="G24" s="476">
        <v>2.0000000000000018E-2</v>
      </c>
      <c r="H24" s="474">
        <v>17</v>
      </c>
      <c r="I24" s="524">
        <v>6.7997685185185341E-2</v>
      </c>
      <c r="J24" s="507">
        <v>1.6840277777777857E-2</v>
      </c>
      <c r="K24" s="473">
        <v>11</v>
      </c>
    </row>
    <row r="25" spans="1:11" x14ac:dyDescent="0.2">
      <c r="A25" s="501">
        <v>21</v>
      </c>
      <c r="B25" s="491" t="s">
        <v>59</v>
      </c>
      <c r="C25" s="887" t="s">
        <v>337</v>
      </c>
      <c r="D25" s="892"/>
      <c r="E25" s="887" t="s">
        <v>337</v>
      </c>
      <c r="F25" s="892"/>
      <c r="G25" s="887" t="s">
        <v>337</v>
      </c>
      <c r="H25" s="888"/>
      <c r="I25" s="524">
        <v>7.3078703703703729E-2</v>
      </c>
      <c r="J25" s="507">
        <v>2.1921296296296244E-2</v>
      </c>
      <c r="K25" s="475">
        <v>10</v>
      </c>
    </row>
    <row r="26" spans="1:11" x14ac:dyDescent="0.2">
      <c r="A26" s="500">
        <v>22</v>
      </c>
      <c r="B26" s="490" t="s">
        <v>103</v>
      </c>
      <c r="C26" s="476">
        <v>1.059027777777799E-2</v>
      </c>
      <c r="D26" s="506">
        <v>17</v>
      </c>
      <c r="E26" s="476">
        <v>4.4988425925925779E-2</v>
      </c>
      <c r="F26" s="474">
        <v>19</v>
      </c>
      <c r="G26" s="476">
        <v>2.1574074074073968E-2</v>
      </c>
      <c r="H26" s="474">
        <v>19</v>
      </c>
      <c r="I26" s="524">
        <v>7.8460648148148238E-2</v>
      </c>
      <c r="J26" s="507">
        <v>2.7303240740740753E-2</v>
      </c>
      <c r="K26" s="473"/>
    </row>
    <row r="27" spans="1:11" ht="15.75" thickBot="1" x14ac:dyDescent="0.25">
      <c r="A27" s="501">
        <v>23</v>
      </c>
      <c r="B27" s="509" t="s">
        <v>332</v>
      </c>
      <c r="C27" s="889" t="s">
        <v>337</v>
      </c>
      <c r="D27" s="893"/>
      <c r="E27" s="889" t="s">
        <v>337</v>
      </c>
      <c r="F27" s="893"/>
      <c r="G27" s="889" t="s">
        <v>337</v>
      </c>
      <c r="H27" s="890"/>
      <c r="I27" s="525">
        <v>8.4293981481481484E-2</v>
      </c>
      <c r="J27" s="510">
        <v>3.3136574074073999E-2</v>
      </c>
      <c r="K27" s="485"/>
    </row>
    <row r="28" spans="1:11" ht="15.75" thickBot="1" x14ac:dyDescent="0.25">
      <c r="A28" s="519"/>
      <c r="F28" s="520"/>
      <c r="H28" s="364"/>
      <c r="I28" s="364"/>
      <c r="J28" s="364"/>
    </row>
    <row r="29" spans="1:11" ht="12.75" customHeight="1" x14ac:dyDescent="0.2">
      <c r="A29" s="871" t="s">
        <v>49</v>
      </c>
      <c r="B29" s="873" t="s">
        <v>35</v>
      </c>
      <c r="C29" s="875" t="s">
        <v>36</v>
      </c>
      <c r="D29" s="876"/>
      <c r="E29" s="867" t="s">
        <v>48</v>
      </c>
      <c r="F29" s="868"/>
      <c r="G29" s="867" t="s">
        <v>37</v>
      </c>
      <c r="H29" s="867"/>
      <c r="I29" s="885" t="s">
        <v>157</v>
      </c>
      <c r="J29" s="886"/>
      <c r="K29" s="881" t="s">
        <v>40</v>
      </c>
    </row>
    <row r="30" spans="1:11" ht="13.5" customHeight="1" thickBot="1" x14ac:dyDescent="0.25">
      <c r="A30" s="872"/>
      <c r="B30" s="891"/>
      <c r="C30" s="511" t="s">
        <v>50</v>
      </c>
      <c r="D30" s="512" t="s">
        <v>0</v>
      </c>
      <c r="E30" s="513" t="s">
        <v>51</v>
      </c>
      <c r="F30" s="514" t="s">
        <v>52</v>
      </c>
      <c r="G30" s="513" t="s">
        <v>54</v>
      </c>
      <c r="H30" s="526" t="s">
        <v>55</v>
      </c>
      <c r="I30" s="529" t="s">
        <v>53</v>
      </c>
      <c r="J30" s="530" t="s">
        <v>63</v>
      </c>
      <c r="K30" s="882"/>
    </row>
    <row r="31" spans="1:11" ht="15.75" x14ac:dyDescent="0.25">
      <c r="A31" s="562">
        <v>1</v>
      </c>
      <c r="B31" s="493" t="s">
        <v>218</v>
      </c>
      <c r="C31" s="480">
        <v>9.2592592592592605E-3</v>
      </c>
      <c r="D31" s="498">
        <v>2</v>
      </c>
      <c r="E31" s="522">
        <v>4.0972222222222222E-2</v>
      </c>
      <c r="F31" s="498">
        <v>1</v>
      </c>
      <c r="G31" s="522">
        <v>1.7939814814814815E-2</v>
      </c>
      <c r="H31" s="467">
        <v>1</v>
      </c>
      <c r="I31" s="469" t="s">
        <v>335</v>
      </c>
      <c r="J31" s="467"/>
      <c r="K31" s="531">
        <v>20</v>
      </c>
    </row>
    <row r="32" spans="1:11" ht="15.75" x14ac:dyDescent="0.25">
      <c r="A32" s="562">
        <v>2</v>
      </c>
      <c r="B32" s="495" t="s">
        <v>216</v>
      </c>
      <c r="C32" s="864" t="s">
        <v>337</v>
      </c>
      <c r="D32" s="865"/>
      <c r="E32" s="864" t="s">
        <v>337</v>
      </c>
      <c r="F32" s="865"/>
      <c r="G32" s="864" t="s">
        <v>337</v>
      </c>
      <c r="H32" s="866"/>
      <c r="I32" s="472">
        <v>6.9791666666666669E-2</v>
      </c>
      <c r="J32" s="388">
        <f t="shared" ref="J32" si="0">I32-$I$31</f>
        <v>1.6203703703703692E-3</v>
      </c>
      <c r="K32" s="532">
        <v>19</v>
      </c>
    </row>
    <row r="33" spans="1:11" ht="15.75" x14ac:dyDescent="0.25">
      <c r="A33" s="563">
        <v>3</v>
      </c>
      <c r="B33" s="494" t="s">
        <v>105</v>
      </c>
      <c r="C33" s="481">
        <v>8.402777777777759E-3</v>
      </c>
      <c r="D33" s="466">
        <v>1</v>
      </c>
      <c r="E33" s="864" t="s">
        <v>337</v>
      </c>
      <c r="F33" s="865"/>
      <c r="G33" s="864" t="s">
        <v>337</v>
      </c>
      <c r="H33" s="866"/>
      <c r="I33" s="472">
        <v>7.0138888888888862E-2</v>
      </c>
      <c r="J33" s="388">
        <f>I33-$I$31</f>
        <v>1.9675925925925625E-3</v>
      </c>
      <c r="K33" s="477">
        <v>18</v>
      </c>
    </row>
    <row r="34" spans="1:11" x14ac:dyDescent="0.2">
      <c r="A34" s="562">
        <v>4</v>
      </c>
      <c r="B34" s="496" t="s">
        <v>333</v>
      </c>
      <c r="C34" s="481">
        <v>9.9537037037037424E-3</v>
      </c>
      <c r="D34" s="466">
        <v>5</v>
      </c>
      <c r="E34" s="465">
        <v>4.6886574074074074E-2</v>
      </c>
      <c r="F34" s="466">
        <v>2</v>
      </c>
      <c r="G34" s="465">
        <v>2.1678240740740738E-2</v>
      </c>
      <c r="H34" s="471">
        <v>3</v>
      </c>
      <c r="I34" s="478">
        <v>7.8900462962962825E-2</v>
      </c>
      <c r="J34" s="388">
        <f t="shared" ref="J34:J36" si="1">I34-$I$31</f>
        <v>1.0729166666666526E-2</v>
      </c>
      <c r="K34" s="477">
        <v>17</v>
      </c>
    </row>
    <row r="35" spans="1:11" x14ac:dyDescent="0.2">
      <c r="A35" s="562">
        <v>5</v>
      </c>
      <c r="B35" s="496" t="s">
        <v>104</v>
      </c>
      <c r="C35" s="481">
        <v>9.293981481481417E-3</v>
      </c>
      <c r="D35" s="466">
        <v>3</v>
      </c>
      <c r="E35" s="465">
        <v>4.8414351851851854E-2</v>
      </c>
      <c r="F35" s="466">
        <v>4</v>
      </c>
      <c r="G35" s="465">
        <v>2.1354166666666664E-2</v>
      </c>
      <c r="H35" s="471">
        <v>2</v>
      </c>
      <c r="I35" s="478">
        <v>7.9652777777777684E-2</v>
      </c>
      <c r="J35" s="388">
        <f t="shared" si="1"/>
        <v>1.1481481481481384E-2</v>
      </c>
      <c r="K35" s="532">
        <v>16</v>
      </c>
    </row>
    <row r="36" spans="1:11" ht="15.75" thickBot="1" x14ac:dyDescent="0.25">
      <c r="A36" s="563">
        <v>6</v>
      </c>
      <c r="B36" s="497" t="s">
        <v>334</v>
      </c>
      <c r="C36" s="482">
        <v>9.3055555555554559E-3</v>
      </c>
      <c r="D36" s="486">
        <v>4</v>
      </c>
      <c r="E36" s="523">
        <v>4.6990740740740743E-2</v>
      </c>
      <c r="F36" s="486">
        <v>3</v>
      </c>
      <c r="G36" s="523">
        <v>2.4548611111111115E-2</v>
      </c>
      <c r="H36" s="483">
        <v>4</v>
      </c>
      <c r="I36" s="484">
        <v>8.0844907407407351E-2</v>
      </c>
      <c r="J36" s="395">
        <f t="shared" si="1"/>
        <v>1.2673611111111052E-2</v>
      </c>
      <c r="K36" s="533">
        <v>15</v>
      </c>
    </row>
    <row r="37" spans="1:11" ht="15.75" thickBot="1" x14ac:dyDescent="0.25"/>
    <row r="38" spans="1:11" ht="15" customHeight="1" thickBot="1" x14ac:dyDescent="0.25">
      <c r="A38" s="871" t="s">
        <v>49</v>
      </c>
      <c r="B38" s="873" t="s">
        <v>35</v>
      </c>
      <c r="C38" s="875" t="s">
        <v>36</v>
      </c>
      <c r="D38" s="876"/>
      <c r="E38" s="867" t="s">
        <v>48</v>
      </c>
      <c r="F38" s="868"/>
      <c r="G38" s="867" t="s">
        <v>37</v>
      </c>
      <c r="H38" s="868"/>
      <c r="I38" s="877" t="s">
        <v>157</v>
      </c>
      <c r="J38" s="878"/>
      <c r="K38" s="869" t="s">
        <v>40</v>
      </c>
    </row>
    <row r="39" spans="1:11" ht="17.25" customHeight="1" thickBot="1" x14ac:dyDescent="0.25">
      <c r="A39" s="872"/>
      <c r="B39" s="874"/>
      <c r="C39" s="511" t="s">
        <v>50</v>
      </c>
      <c r="D39" s="512" t="s">
        <v>0</v>
      </c>
      <c r="E39" s="513" t="s">
        <v>51</v>
      </c>
      <c r="F39" s="514" t="s">
        <v>52</v>
      </c>
      <c r="G39" s="513" t="s">
        <v>54</v>
      </c>
      <c r="H39" s="514" t="s">
        <v>55</v>
      </c>
      <c r="I39" s="517" t="s">
        <v>53</v>
      </c>
      <c r="J39" s="518" t="s">
        <v>63</v>
      </c>
      <c r="K39" s="870"/>
    </row>
    <row r="40" spans="1:11" ht="15.75" x14ac:dyDescent="0.25">
      <c r="A40" s="502">
        <v>1</v>
      </c>
      <c r="B40" s="534" t="s">
        <v>348</v>
      </c>
      <c r="C40" s="894" t="s">
        <v>337</v>
      </c>
      <c r="D40" s="886"/>
      <c r="E40" s="894" t="s">
        <v>337</v>
      </c>
      <c r="F40" s="886"/>
      <c r="G40" s="894" t="s">
        <v>337</v>
      </c>
      <c r="H40" s="886"/>
      <c r="I40" s="469">
        <v>1.6192129629629629E-2</v>
      </c>
      <c r="J40" s="467"/>
      <c r="K40" s="470">
        <v>10</v>
      </c>
    </row>
    <row r="41" spans="1:11" ht="15.75" x14ac:dyDescent="0.25">
      <c r="A41" s="503">
        <v>2</v>
      </c>
      <c r="B41" s="535" t="s">
        <v>349</v>
      </c>
      <c r="C41" s="864" t="s">
        <v>337</v>
      </c>
      <c r="D41" s="866"/>
      <c r="E41" s="864" t="s">
        <v>337</v>
      </c>
      <c r="F41" s="866"/>
      <c r="G41" s="864" t="s">
        <v>337</v>
      </c>
      <c r="H41" s="866"/>
      <c r="I41" s="472">
        <v>1.6319444444444445E-2</v>
      </c>
      <c r="J41" s="388">
        <f>I41-$I$40</f>
        <v>1.2731481481481621E-4</v>
      </c>
      <c r="K41" s="475">
        <v>9</v>
      </c>
    </row>
    <row r="42" spans="1:11" ht="15.75" x14ac:dyDescent="0.25">
      <c r="A42" s="504">
        <v>3</v>
      </c>
      <c r="B42" s="536" t="s">
        <v>350</v>
      </c>
      <c r="C42" s="864" t="s">
        <v>337</v>
      </c>
      <c r="D42" s="866"/>
      <c r="E42" s="864" t="s">
        <v>337</v>
      </c>
      <c r="F42" s="866"/>
      <c r="G42" s="864" t="s">
        <v>337</v>
      </c>
      <c r="H42" s="866"/>
      <c r="I42" s="472">
        <v>1.7407407407407406E-2</v>
      </c>
      <c r="J42" s="388">
        <f t="shared" ref="J42:J45" si="2">I42-$I$40</f>
        <v>1.2152777777777769E-3</v>
      </c>
      <c r="K42" s="475">
        <v>8</v>
      </c>
    </row>
    <row r="43" spans="1:11" x14ac:dyDescent="0.2">
      <c r="A43" s="503">
        <v>4</v>
      </c>
      <c r="B43" s="537" t="s">
        <v>139</v>
      </c>
      <c r="C43" s="864" t="s">
        <v>337</v>
      </c>
      <c r="D43" s="866"/>
      <c r="E43" s="864" t="s">
        <v>337</v>
      </c>
      <c r="F43" s="866"/>
      <c r="G43" s="864" t="s">
        <v>337</v>
      </c>
      <c r="H43" s="866"/>
      <c r="I43" s="472">
        <v>1.8530092592592595E-2</v>
      </c>
      <c r="J43" s="388">
        <f t="shared" si="2"/>
        <v>2.3379629629629653E-3</v>
      </c>
      <c r="K43" s="475">
        <v>7</v>
      </c>
    </row>
    <row r="44" spans="1:11" x14ac:dyDescent="0.2">
      <c r="A44" s="504">
        <v>5</v>
      </c>
      <c r="B44" s="537" t="s">
        <v>228</v>
      </c>
      <c r="C44" s="864" t="s">
        <v>337</v>
      </c>
      <c r="D44" s="866"/>
      <c r="E44" s="864" t="s">
        <v>337</v>
      </c>
      <c r="F44" s="866"/>
      <c r="G44" s="864" t="s">
        <v>337</v>
      </c>
      <c r="H44" s="866"/>
      <c r="I44" s="472">
        <v>1.8564814814814815E-2</v>
      </c>
      <c r="J44" s="388">
        <f t="shared" si="2"/>
        <v>2.372685185185186E-3</v>
      </c>
      <c r="K44" s="475">
        <v>6</v>
      </c>
    </row>
    <row r="45" spans="1:11" x14ac:dyDescent="0.2">
      <c r="A45" s="504">
        <v>6</v>
      </c>
      <c r="B45" s="538" t="s">
        <v>140</v>
      </c>
      <c r="C45" s="864" t="s">
        <v>337</v>
      </c>
      <c r="D45" s="866"/>
      <c r="E45" s="864" t="s">
        <v>337</v>
      </c>
      <c r="F45" s="866"/>
      <c r="G45" s="864" t="s">
        <v>337</v>
      </c>
      <c r="H45" s="866"/>
      <c r="I45" s="472">
        <v>2.3587962962962963E-2</v>
      </c>
      <c r="J45" s="388">
        <f t="shared" si="2"/>
        <v>7.3958333333333341E-3</v>
      </c>
      <c r="K45" s="475">
        <v>5</v>
      </c>
    </row>
    <row r="46" spans="1:11" x14ac:dyDescent="0.2">
      <c r="A46" s="504">
        <v>7</v>
      </c>
      <c r="B46" s="538" t="s">
        <v>230</v>
      </c>
      <c r="C46" s="864" t="s">
        <v>337</v>
      </c>
      <c r="D46" s="866"/>
      <c r="E46" s="864" t="s">
        <v>337</v>
      </c>
      <c r="F46" s="866"/>
      <c r="G46" s="864" t="s">
        <v>337</v>
      </c>
      <c r="H46" s="866"/>
      <c r="I46" s="472">
        <v>1.8263888888888889E-2</v>
      </c>
      <c r="J46" s="471"/>
      <c r="K46" s="475">
        <v>4</v>
      </c>
    </row>
    <row r="47" spans="1:11" ht="15.75" thickBot="1" x14ac:dyDescent="0.25">
      <c r="A47" s="505">
        <v>8</v>
      </c>
      <c r="B47" s="539" t="s">
        <v>352</v>
      </c>
      <c r="C47" s="895" t="s">
        <v>337</v>
      </c>
      <c r="D47" s="896"/>
      <c r="E47" s="895" t="s">
        <v>337</v>
      </c>
      <c r="F47" s="896"/>
      <c r="G47" s="895" t="s">
        <v>337</v>
      </c>
      <c r="H47" s="896"/>
      <c r="I47" s="484">
        <v>1.8287037037037036E-2</v>
      </c>
      <c r="J47" s="483"/>
      <c r="K47" s="485">
        <v>3</v>
      </c>
    </row>
    <row r="48" spans="1:11" ht="12.75" x14ac:dyDescent="0.2">
      <c r="B48" s="499" t="s">
        <v>351</v>
      </c>
      <c r="C48" s="499"/>
      <c r="D48" s="499"/>
    </row>
  </sheetData>
  <mergeCells count="62">
    <mergeCell ref="C46:D46"/>
    <mergeCell ref="E46:F46"/>
    <mergeCell ref="G46:H46"/>
    <mergeCell ref="C47:D47"/>
    <mergeCell ref="E47:F47"/>
    <mergeCell ref="G47:H47"/>
    <mergeCell ref="C44:D44"/>
    <mergeCell ref="E44:F44"/>
    <mergeCell ref="G44:H44"/>
    <mergeCell ref="C45:D45"/>
    <mergeCell ref="E45:F45"/>
    <mergeCell ref="G45:H45"/>
    <mergeCell ref="C42:D42"/>
    <mergeCell ref="E42:F42"/>
    <mergeCell ref="G42:H42"/>
    <mergeCell ref="C43:D43"/>
    <mergeCell ref="E43:F43"/>
    <mergeCell ref="G43:H43"/>
    <mergeCell ref="C40:D40"/>
    <mergeCell ref="E40:F40"/>
    <mergeCell ref="G40:H40"/>
    <mergeCell ref="C41:D41"/>
    <mergeCell ref="E41:F41"/>
    <mergeCell ref="G41:H41"/>
    <mergeCell ref="A29:A30"/>
    <mergeCell ref="B29:B30"/>
    <mergeCell ref="C29:D29"/>
    <mergeCell ref="E29:F29"/>
    <mergeCell ref="B3:B4"/>
    <mergeCell ref="C21:D21"/>
    <mergeCell ref="C23:D23"/>
    <mergeCell ref="C25:D25"/>
    <mergeCell ref="C27:D27"/>
    <mergeCell ref="E21:F21"/>
    <mergeCell ref="E23:F23"/>
    <mergeCell ref="E25:F25"/>
    <mergeCell ref="E27:F27"/>
    <mergeCell ref="C3:D3"/>
    <mergeCell ref="E3:F3"/>
    <mergeCell ref="A3:A4"/>
    <mergeCell ref="G29:H29"/>
    <mergeCell ref="G3:H3"/>
    <mergeCell ref="K3:K4"/>
    <mergeCell ref="K29:K30"/>
    <mergeCell ref="I3:J3"/>
    <mergeCell ref="I29:J29"/>
    <mergeCell ref="G21:H21"/>
    <mergeCell ref="G23:H23"/>
    <mergeCell ref="G25:H25"/>
    <mergeCell ref="G27:H27"/>
    <mergeCell ref="A38:A39"/>
    <mergeCell ref="B38:B39"/>
    <mergeCell ref="C38:D38"/>
    <mergeCell ref="E38:F38"/>
    <mergeCell ref="I38:J38"/>
    <mergeCell ref="C32:D32"/>
    <mergeCell ref="E32:F32"/>
    <mergeCell ref="G32:H32"/>
    <mergeCell ref="G38:H38"/>
    <mergeCell ref="K38:K39"/>
    <mergeCell ref="E33:F33"/>
    <mergeCell ref="G33:H33"/>
  </mergeCells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zoomScale="73" zoomScaleNormal="73" workbookViewId="0">
      <selection activeCell="B18" sqref="B18"/>
    </sheetView>
  </sheetViews>
  <sheetFormatPr defaultColWidth="11.5703125" defaultRowHeight="12.75" x14ac:dyDescent="0.2"/>
  <cols>
    <col min="1" max="1" width="10" style="61" customWidth="1"/>
    <col min="2" max="2" width="29" style="64" customWidth="1"/>
    <col min="3" max="3" width="12.85546875" style="564" customWidth="1"/>
    <col min="4" max="4" width="11.5703125" style="565"/>
    <col min="5" max="5" width="13" style="566" customWidth="1"/>
    <col min="6" max="6" width="13.5703125" style="565" customWidth="1"/>
    <col min="7" max="7" width="14" style="61" customWidth="1"/>
    <col min="8" max="16384" width="11.5703125" style="64"/>
  </cols>
  <sheetData>
    <row r="1" spans="1:7" ht="38.25" customHeight="1" x14ac:dyDescent="0.2">
      <c r="A1" s="897" t="s">
        <v>353</v>
      </c>
      <c r="B1" s="897"/>
      <c r="C1" s="897"/>
      <c r="D1" s="897"/>
      <c r="E1" s="897"/>
      <c r="F1" s="897"/>
    </row>
    <row r="2" spans="1:7" ht="13.5" thickBot="1" x14ac:dyDescent="0.25"/>
    <row r="3" spans="1:7" ht="15.75" thickBot="1" x14ac:dyDescent="0.25">
      <c r="A3" s="572" t="s">
        <v>49</v>
      </c>
      <c r="B3" s="573" t="s">
        <v>35</v>
      </c>
      <c r="C3" s="574" t="s">
        <v>61</v>
      </c>
      <c r="D3" s="575" t="s">
        <v>38</v>
      </c>
      <c r="E3" s="576" t="s">
        <v>39</v>
      </c>
      <c r="F3" s="577" t="s">
        <v>40</v>
      </c>
    </row>
    <row r="4" spans="1:7" ht="15" x14ac:dyDescent="0.25">
      <c r="A4" s="631">
        <v>1</v>
      </c>
      <c r="B4" s="638" t="s">
        <v>30</v>
      </c>
      <c r="C4" s="634" t="s">
        <v>98</v>
      </c>
      <c r="D4" s="635" t="s">
        <v>92</v>
      </c>
      <c r="E4" s="645">
        <f t="shared" ref="E4:E19" si="0">C4+D4</f>
        <v>3</v>
      </c>
      <c r="F4" s="636">
        <v>20</v>
      </c>
    </row>
    <row r="5" spans="1:7" ht="15" x14ac:dyDescent="0.25">
      <c r="A5" s="632">
        <v>2</v>
      </c>
      <c r="B5" s="639" t="s">
        <v>44</v>
      </c>
      <c r="C5" s="569" t="s">
        <v>96</v>
      </c>
      <c r="D5" s="569" t="s">
        <v>98</v>
      </c>
      <c r="E5" s="647">
        <f t="shared" si="0"/>
        <v>4</v>
      </c>
      <c r="F5" s="571">
        <v>19</v>
      </c>
    </row>
    <row r="6" spans="1:7" ht="15" x14ac:dyDescent="0.25">
      <c r="A6" s="632">
        <v>3</v>
      </c>
      <c r="B6" s="639" t="s">
        <v>33</v>
      </c>
      <c r="C6" s="569" t="s">
        <v>92</v>
      </c>
      <c r="D6" s="569" t="s">
        <v>90</v>
      </c>
      <c r="E6" s="647">
        <f t="shared" si="0"/>
        <v>6</v>
      </c>
      <c r="F6" s="571">
        <v>18</v>
      </c>
    </row>
    <row r="7" spans="1:7" ht="15" x14ac:dyDescent="0.25">
      <c r="A7" s="632">
        <v>4</v>
      </c>
      <c r="B7" s="646" t="s">
        <v>45</v>
      </c>
      <c r="C7" s="567" t="s">
        <v>90</v>
      </c>
      <c r="D7" s="568" t="s">
        <v>96</v>
      </c>
      <c r="E7" s="647">
        <f t="shared" si="0"/>
        <v>7</v>
      </c>
      <c r="F7" s="571">
        <v>17</v>
      </c>
    </row>
    <row r="8" spans="1:7" ht="15" x14ac:dyDescent="0.25">
      <c r="A8" s="632">
        <v>5</v>
      </c>
      <c r="B8" s="646" t="s">
        <v>82</v>
      </c>
      <c r="C8" s="569" t="s">
        <v>97</v>
      </c>
      <c r="D8" s="569" t="s">
        <v>91</v>
      </c>
      <c r="E8" s="647">
        <f t="shared" si="0"/>
        <v>11</v>
      </c>
      <c r="F8" s="571"/>
    </row>
    <row r="9" spans="1:7" ht="15.75" customHeight="1" x14ac:dyDescent="0.25">
      <c r="A9" s="632">
        <v>6</v>
      </c>
      <c r="B9" s="646" t="s">
        <v>28</v>
      </c>
      <c r="C9" s="567" t="s">
        <v>93</v>
      </c>
      <c r="D9" s="568" t="s">
        <v>97</v>
      </c>
      <c r="E9" s="647">
        <f t="shared" si="0"/>
        <v>13</v>
      </c>
      <c r="F9" s="571">
        <v>16</v>
      </c>
    </row>
    <row r="10" spans="1:7" ht="15" x14ac:dyDescent="0.25">
      <c r="A10" s="632">
        <v>7</v>
      </c>
      <c r="B10" s="648" t="s">
        <v>132</v>
      </c>
      <c r="C10" s="567" t="s">
        <v>110</v>
      </c>
      <c r="D10" s="568" t="s">
        <v>95</v>
      </c>
      <c r="E10" s="647">
        <f t="shared" si="0"/>
        <v>19</v>
      </c>
      <c r="F10" s="571">
        <v>15</v>
      </c>
    </row>
    <row r="11" spans="1:7" ht="15" x14ac:dyDescent="0.25">
      <c r="A11" s="632">
        <v>8</v>
      </c>
      <c r="B11" s="648" t="s">
        <v>32</v>
      </c>
      <c r="C11" s="569" t="s">
        <v>95</v>
      </c>
      <c r="D11" s="569" t="s">
        <v>125</v>
      </c>
      <c r="E11" s="647">
        <f t="shared" si="0"/>
        <v>25</v>
      </c>
      <c r="F11" s="571">
        <v>14</v>
      </c>
      <c r="G11" s="622"/>
    </row>
    <row r="12" spans="1:7" ht="15" x14ac:dyDescent="0.25">
      <c r="A12" s="632">
        <v>9</v>
      </c>
      <c r="B12" s="648" t="s">
        <v>354</v>
      </c>
      <c r="C12" s="569" t="s">
        <v>109</v>
      </c>
      <c r="D12" s="569" t="s">
        <v>107</v>
      </c>
      <c r="E12" s="647">
        <f t="shared" si="0"/>
        <v>25</v>
      </c>
      <c r="F12" s="571"/>
    </row>
    <row r="13" spans="1:7" ht="15.75" customHeight="1" x14ac:dyDescent="0.25">
      <c r="A13" s="632">
        <v>10</v>
      </c>
      <c r="B13" s="648" t="s">
        <v>64</v>
      </c>
      <c r="C13" s="569" t="s">
        <v>113</v>
      </c>
      <c r="D13" s="569" t="s">
        <v>118</v>
      </c>
      <c r="E13" s="647">
        <f t="shared" si="0"/>
        <v>35</v>
      </c>
      <c r="F13" s="571">
        <v>13</v>
      </c>
    </row>
    <row r="14" spans="1:7" ht="15.75" customHeight="1" x14ac:dyDescent="0.25">
      <c r="A14" s="632">
        <v>11</v>
      </c>
      <c r="B14" s="648" t="s">
        <v>241</v>
      </c>
      <c r="C14" s="567" t="s">
        <v>106</v>
      </c>
      <c r="D14" s="568" t="s">
        <v>122</v>
      </c>
      <c r="E14" s="647">
        <f t="shared" si="0"/>
        <v>35</v>
      </c>
      <c r="F14" s="571">
        <v>12</v>
      </c>
    </row>
    <row r="15" spans="1:7" ht="15.75" customHeight="1" x14ac:dyDescent="0.25">
      <c r="A15" s="632">
        <v>12</v>
      </c>
      <c r="B15" s="648" t="s">
        <v>180</v>
      </c>
      <c r="C15" s="567" t="s">
        <v>116</v>
      </c>
      <c r="D15" s="568" t="s">
        <v>110</v>
      </c>
      <c r="E15" s="647">
        <f t="shared" si="0"/>
        <v>40</v>
      </c>
      <c r="F15" s="571">
        <v>11</v>
      </c>
    </row>
    <row r="16" spans="1:7" ht="15" x14ac:dyDescent="0.25">
      <c r="A16" s="632">
        <v>13</v>
      </c>
      <c r="B16" s="648" t="s">
        <v>60</v>
      </c>
      <c r="C16" s="567" t="s">
        <v>119</v>
      </c>
      <c r="D16" s="568" t="s">
        <v>112</v>
      </c>
      <c r="E16" s="647">
        <f t="shared" si="0"/>
        <v>40</v>
      </c>
      <c r="F16" s="571">
        <v>10</v>
      </c>
    </row>
    <row r="17" spans="1:6" ht="15.75" customHeight="1" x14ac:dyDescent="0.25">
      <c r="A17" s="632">
        <v>14</v>
      </c>
      <c r="B17" s="648" t="s">
        <v>80</v>
      </c>
      <c r="C17" s="570">
        <v>21</v>
      </c>
      <c r="D17" s="570">
        <v>19</v>
      </c>
      <c r="E17" s="647">
        <f t="shared" si="0"/>
        <v>40</v>
      </c>
      <c r="F17" s="571">
        <v>9</v>
      </c>
    </row>
    <row r="18" spans="1:6" ht="15" x14ac:dyDescent="0.25">
      <c r="A18" s="632">
        <v>15</v>
      </c>
      <c r="B18" s="796" t="s">
        <v>364</v>
      </c>
      <c r="C18" s="569" t="s">
        <v>125</v>
      </c>
      <c r="D18" s="569" t="s">
        <v>123</v>
      </c>
      <c r="E18" s="647">
        <f t="shared" si="0"/>
        <v>44</v>
      </c>
      <c r="F18" s="571"/>
    </row>
    <row r="19" spans="1:6" ht="15.75" thickBot="1" x14ac:dyDescent="0.3">
      <c r="A19" s="633">
        <v>16</v>
      </c>
      <c r="B19" s="649" t="s">
        <v>34</v>
      </c>
      <c r="C19" s="629" t="s">
        <v>117</v>
      </c>
      <c r="D19" s="630" t="s">
        <v>126</v>
      </c>
      <c r="E19" s="650">
        <f t="shared" si="0"/>
        <v>44</v>
      </c>
      <c r="F19" s="637">
        <v>8</v>
      </c>
    </row>
    <row r="20" spans="1:6" ht="15" x14ac:dyDescent="0.25">
      <c r="A20" s="623"/>
      <c r="B20" s="624"/>
      <c r="C20" s="625"/>
      <c r="D20" s="626"/>
      <c r="E20" s="627"/>
      <c r="F20" s="628"/>
    </row>
    <row r="21" spans="1:6" ht="15.75" thickBot="1" x14ac:dyDescent="0.3">
      <c r="A21" s="623"/>
      <c r="B21" s="624"/>
      <c r="C21" s="625"/>
      <c r="D21" s="626"/>
      <c r="E21" s="627"/>
      <c r="F21" s="628"/>
    </row>
    <row r="22" spans="1:6" ht="15.75" thickBot="1" x14ac:dyDescent="0.25">
      <c r="A22" s="640" t="s">
        <v>49</v>
      </c>
      <c r="B22" s="641" t="s">
        <v>35</v>
      </c>
      <c r="C22" s="642" t="s">
        <v>61</v>
      </c>
      <c r="D22" s="643" t="s">
        <v>38</v>
      </c>
      <c r="E22" s="644" t="s">
        <v>39</v>
      </c>
      <c r="F22" s="577" t="s">
        <v>40</v>
      </c>
    </row>
    <row r="23" spans="1:6" ht="15" x14ac:dyDescent="0.25">
      <c r="A23" s="664">
        <v>1</v>
      </c>
      <c r="B23" s="668" t="s">
        <v>218</v>
      </c>
      <c r="C23" s="651" t="s">
        <v>108</v>
      </c>
      <c r="D23" s="651" t="s">
        <v>93</v>
      </c>
      <c r="E23" s="652">
        <f>C23+D23</f>
        <v>21</v>
      </c>
      <c r="F23" s="653">
        <v>20</v>
      </c>
    </row>
    <row r="24" spans="1:6" ht="15" x14ac:dyDescent="0.25">
      <c r="A24" s="665">
        <v>2</v>
      </c>
      <c r="B24" s="669" t="s">
        <v>216</v>
      </c>
      <c r="C24" s="654" t="s">
        <v>107</v>
      </c>
      <c r="D24" s="654" t="s">
        <v>106</v>
      </c>
      <c r="E24" s="655">
        <f>C24+D24</f>
        <v>22</v>
      </c>
      <c r="F24" s="656">
        <v>19</v>
      </c>
    </row>
    <row r="25" spans="1:6" ht="15" x14ac:dyDescent="0.25">
      <c r="A25" s="666">
        <v>3</v>
      </c>
      <c r="B25" s="669" t="s">
        <v>217</v>
      </c>
      <c r="C25" s="657">
        <v>5</v>
      </c>
      <c r="D25" s="657">
        <v>21</v>
      </c>
      <c r="E25" s="655">
        <f>C25+D25</f>
        <v>26</v>
      </c>
      <c r="F25" s="656">
        <v>18</v>
      </c>
    </row>
    <row r="26" spans="1:6" ht="15" x14ac:dyDescent="0.25">
      <c r="A26" s="665">
        <v>4</v>
      </c>
      <c r="B26" s="670" t="s">
        <v>104</v>
      </c>
      <c r="C26" s="654" t="s">
        <v>111</v>
      </c>
      <c r="D26" s="658">
        <v>14</v>
      </c>
      <c r="E26" s="655">
        <f>C26+D26</f>
        <v>30</v>
      </c>
      <c r="F26" s="656">
        <v>17</v>
      </c>
    </row>
    <row r="27" spans="1:6" ht="15" x14ac:dyDescent="0.25">
      <c r="A27" s="665">
        <v>5</v>
      </c>
      <c r="B27" s="670" t="s">
        <v>128</v>
      </c>
      <c r="C27" s="654" t="s">
        <v>115</v>
      </c>
      <c r="D27" s="657">
        <v>20</v>
      </c>
      <c r="E27" s="655">
        <f>C27+D27</f>
        <v>33</v>
      </c>
      <c r="F27" s="656">
        <v>16</v>
      </c>
    </row>
    <row r="28" spans="1:6" ht="15" x14ac:dyDescent="0.25">
      <c r="A28" s="666">
        <v>6</v>
      </c>
      <c r="B28" s="670" t="s">
        <v>105</v>
      </c>
      <c r="C28" s="654" t="s">
        <v>120</v>
      </c>
      <c r="D28" s="657">
        <v>18</v>
      </c>
      <c r="E28" s="655">
        <v>33</v>
      </c>
      <c r="F28" s="656">
        <v>15</v>
      </c>
    </row>
    <row r="29" spans="1:6" ht="15" x14ac:dyDescent="0.25">
      <c r="A29" s="666">
        <v>7</v>
      </c>
      <c r="B29" s="670" t="s">
        <v>357</v>
      </c>
      <c r="C29" s="654" t="s">
        <v>126</v>
      </c>
      <c r="D29" s="657">
        <v>13</v>
      </c>
      <c r="E29" s="655">
        <f>C29+D29</f>
        <v>37</v>
      </c>
      <c r="F29" s="656">
        <v>14</v>
      </c>
    </row>
    <row r="30" spans="1:6" ht="15" x14ac:dyDescent="0.25">
      <c r="A30" s="665">
        <v>8</v>
      </c>
      <c r="B30" s="670" t="s">
        <v>155</v>
      </c>
      <c r="C30" s="654" t="s">
        <v>118</v>
      </c>
      <c r="D30" s="658">
        <v>16</v>
      </c>
      <c r="E30" s="655">
        <f>C30+D30</f>
        <v>42</v>
      </c>
      <c r="F30" s="656">
        <v>13</v>
      </c>
    </row>
    <row r="31" spans="1:6" ht="15" x14ac:dyDescent="0.25">
      <c r="A31" s="666">
        <v>9</v>
      </c>
      <c r="B31" s="671" t="s">
        <v>159</v>
      </c>
      <c r="C31" s="654" t="s">
        <v>121</v>
      </c>
      <c r="D31" s="658">
        <v>15</v>
      </c>
      <c r="E31" s="655">
        <f>C31+D31</f>
        <v>43</v>
      </c>
      <c r="F31" s="656">
        <v>12</v>
      </c>
    </row>
    <row r="32" spans="1:6" ht="15" x14ac:dyDescent="0.25">
      <c r="A32" s="665">
        <v>10</v>
      </c>
      <c r="B32" s="670" t="s">
        <v>358</v>
      </c>
      <c r="C32" s="657">
        <v>27</v>
      </c>
      <c r="D32" s="657">
        <v>25</v>
      </c>
      <c r="E32" s="655">
        <f>C32+D32</f>
        <v>52</v>
      </c>
      <c r="F32" s="656">
        <v>11</v>
      </c>
    </row>
    <row r="33" spans="1:8" ht="15" x14ac:dyDescent="0.25">
      <c r="A33" s="666">
        <v>11</v>
      </c>
      <c r="B33" s="670" t="s">
        <v>47</v>
      </c>
      <c r="C33" s="662" t="s">
        <v>359</v>
      </c>
      <c r="D33" s="663" t="s">
        <v>113</v>
      </c>
      <c r="E33" s="655"/>
      <c r="F33" s="656">
        <v>10</v>
      </c>
    </row>
    <row r="34" spans="1:8" ht="15" x14ac:dyDescent="0.25">
      <c r="A34" s="666">
        <v>12</v>
      </c>
      <c r="B34" s="670" t="s">
        <v>131</v>
      </c>
      <c r="C34" s="662" t="s">
        <v>114</v>
      </c>
      <c r="D34" s="663"/>
      <c r="E34" s="655"/>
      <c r="F34" s="656">
        <v>9</v>
      </c>
    </row>
    <row r="35" spans="1:8" ht="15.75" thickBot="1" x14ac:dyDescent="0.3">
      <c r="A35" s="667">
        <v>13</v>
      </c>
      <c r="B35" s="672" t="s">
        <v>221</v>
      </c>
      <c r="C35" s="659" t="s">
        <v>122</v>
      </c>
      <c r="D35" s="660"/>
      <c r="E35" s="661"/>
      <c r="F35" s="656">
        <v>8</v>
      </c>
    </row>
    <row r="36" spans="1:8" ht="13.5" thickBot="1" x14ac:dyDescent="0.25">
      <c r="F36" s="578"/>
    </row>
    <row r="37" spans="1:8" ht="15.75" thickBot="1" x14ac:dyDescent="0.25">
      <c r="A37" s="572" t="s">
        <v>49</v>
      </c>
      <c r="B37" s="641" t="s">
        <v>35</v>
      </c>
      <c r="C37" s="642" t="s">
        <v>61</v>
      </c>
      <c r="D37" s="643" t="s">
        <v>38</v>
      </c>
      <c r="E37" s="644" t="s">
        <v>39</v>
      </c>
      <c r="F37" s="577"/>
    </row>
    <row r="38" spans="1:8" ht="15" x14ac:dyDescent="0.25">
      <c r="A38" s="682">
        <v>1</v>
      </c>
      <c r="B38" s="675" t="s">
        <v>370</v>
      </c>
      <c r="C38" s="579" t="s">
        <v>112</v>
      </c>
      <c r="D38" s="579" t="s">
        <v>121</v>
      </c>
      <c r="E38" s="676">
        <f>C38+D38</f>
        <v>50</v>
      </c>
      <c r="F38" s="580">
        <v>10</v>
      </c>
      <c r="H38" s="61"/>
    </row>
    <row r="39" spans="1:8" ht="15.75" thickBot="1" x14ac:dyDescent="0.3">
      <c r="A39" s="683">
        <v>2</v>
      </c>
      <c r="B39" s="677" t="s">
        <v>138</v>
      </c>
      <c r="C39" s="678" t="s">
        <v>124</v>
      </c>
      <c r="D39" s="679" t="s">
        <v>116</v>
      </c>
      <c r="E39" s="680">
        <f>C39+D39</f>
        <v>54</v>
      </c>
      <c r="F39" s="681">
        <v>9</v>
      </c>
    </row>
    <row r="40" spans="1:8" ht="15" x14ac:dyDescent="0.25">
      <c r="A40" s="581"/>
      <c r="B40" s="582"/>
      <c r="C40" s="583"/>
      <c r="D40" s="584"/>
      <c r="E40" s="585"/>
      <c r="F40" s="586"/>
    </row>
    <row r="41" spans="1:8" ht="18" x14ac:dyDescent="0.25">
      <c r="A41" s="587" t="s">
        <v>83</v>
      </c>
      <c r="B41" s="587"/>
      <c r="C41" s="589" t="s">
        <v>365</v>
      </c>
      <c r="D41" s="588"/>
      <c r="E41" s="589"/>
    </row>
    <row r="42" spans="1:8" ht="13.5" thickBot="1" x14ac:dyDescent="0.25">
      <c r="A42" s="64"/>
      <c r="B42" s="463"/>
      <c r="C42" s="590"/>
      <c r="D42" s="590"/>
      <c r="E42" s="591"/>
    </row>
    <row r="43" spans="1:8" ht="26.25" thickBot="1" x14ac:dyDescent="0.25">
      <c r="A43" s="604" t="s">
        <v>0</v>
      </c>
      <c r="B43" s="605" t="s">
        <v>1</v>
      </c>
      <c r="C43" s="606" t="s">
        <v>361</v>
      </c>
      <c r="D43" s="606" t="s">
        <v>27</v>
      </c>
      <c r="E43" s="606" t="s">
        <v>362</v>
      </c>
      <c r="F43" s="607" t="s">
        <v>363</v>
      </c>
    </row>
    <row r="44" spans="1:8" ht="15" x14ac:dyDescent="0.25">
      <c r="A44" s="608">
        <v>1</v>
      </c>
      <c r="B44" s="611" t="s">
        <v>44</v>
      </c>
      <c r="C44" s="612">
        <v>0</v>
      </c>
      <c r="D44" s="612">
        <v>4.3032407407407408E-2</v>
      </c>
      <c r="E44" s="612">
        <f t="shared" ref="E44:E58" si="1">D44-C44</f>
        <v>4.3032407407407408E-2</v>
      </c>
      <c r="F44" s="613">
        <f t="shared" ref="F44" si="2">E44-D44</f>
        <v>0</v>
      </c>
    </row>
    <row r="45" spans="1:8" ht="15" x14ac:dyDescent="0.25">
      <c r="A45" s="609">
        <v>2</v>
      </c>
      <c r="B45" s="614" t="s">
        <v>30</v>
      </c>
      <c r="C45" s="615">
        <v>2.7777777777777801E-3</v>
      </c>
      <c r="D45" s="615">
        <v>5.3773148148148153E-2</v>
      </c>
      <c r="E45" s="615">
        <f t="shared" si="1"/>
        <v>5.0995370370370371E-2</v>
      </c>
      <c r="F45" s="388">
        <f>E45-$E$44</f>
        <v>7.9629629629629634E-3</v>
      </c>
    </row>
    <row r="46" spans="1:8" ht="15" x14ac:dyDescent="0.25">
      <c r="A46" s="609">
        <v>3</v>
      </c>
      <c r="B46" s="614" t="s">
        <v>45</v>
      </c>
      <c r="C46" s="615">
        <v>8.3333333333333297E-3</v>
      </c>
      <c r="D46" s="615">
        <v>6.3553240740740743E-2</v>
      </c>
      <c r="E46" s="615">
        <f t="shared" si="1"/>
        <v>5.5219907407407412E-2</v>
      </c>
      <c r="F46" s="388">
        <f t="shared" ref="F46:F72" si="3">E46-$E$44</f>
        <v>1.2187500000000004E-2</v>
      </c>
    </row>
    <row r="47" spans="1:8" ht="15" x14ac:dyDescent="0.25">
      <c r="A47" s="609">
        <v>4</v>
      </c>
      <c r="B47" s="614" t="s">
        <v>33</v>
      </c>
      <c r="C47" s="615">
        <v>5.5555555555555601E-3</v>
      </c>
      <c r="D47" s="615">
        <v>6.1481481481481477E-2</v>
      </c>
      <c r="E47" s="615">
        <f t="shared" si="1"/>
        <v>5.5925925925925921E-2</v>
      </c>
      <c r="F47" s="388">
        <f t="shared" si="3"/>
        <v>1.2893518518518512E-2</v>
      </c>
    </row>
    <row r="48" spans="1:8" ht="15" x14ac:dyDescent="0.25">
      <c r="A48" s="609">
        <v>5</v>
      </c>
      <c r="B48" s="614" t="s">
        <v>82</v>
      </c>
      <c r="C48" s="615">
        <v>4.1666666666666701E-3</v>
      </c>
      <c r="D48" s="615">
        <v>6.2893518518518529E-2</v>
      </c>
      <c r="E48" s="615">
        <f t="shared" si="1"/>
        <v>5.8726851851851856E-2</v>
      </c>
      <c r="F48" s="388">
        <f t="shared" si="3"/>
        <v>1.5694444444444448E-2</v>
      </c>
    </row>
    <row r="49" spans="1:7" ht="15" x14ac:dyDescent="0.25">
      <c r="A49" s="609">
        <v>6</v>
      </c>
      <c r="B49" s="614" t="s">
        <v>28</v>
      </c>
      <c r="C49" s="615">
        <v>1.3888888888888889E-3</v>
      </c>
      <c r="D49" s="615">
        <v>6.1550925925925926E-2</v>
      </c>
      <c r="E49" s="615">
        <f t="shared" si="1"/>
        <v>6.0162037037037035E-2</v>
      </c>
      <c r="F49" s="388">
        <f t="shared" si="3"/>
        <v>1.7129629629629627E-2</v>
      </c>
    </row>
    <row r="50" spans="1:7" ht="15" x14ac:dyDescent="0.25">
      <c r="A50" s="609">
        <v>7</v>
      </c>
      <c r="B50" s="614" t="s">
        <v>218</v>
      </c>
      <c r="C50" s="615">
        <v>2.0833333333333333E-3</v>
      </c>
      <c r="D50" s="615">
        <v>7.1423611111111118E-2</v>
      </c>
      <c r="E50" s="615">
        <f t="shared" si="1"/>
        <v>6.9340277777777778E-2</v>
      </c>
      <c r="F50" s="388">
        <f t="shared" si="3"/>
        <v>2.630787037037037E-2</v>
      </c>
    </row>
    <row r="51" spans="1:7" ht="15" x14ac:dyDescent="0.25">
      <c r="A51" s="609">
        <v>8</v>
      </c>
      <c r="B51" s="614" t="s">
        <v>132</v>
      </c>
      <c r="C51" s="615">
        <v>1.8055555555555599E-2</v>
      </c>
      <c r="D51" s="615">
        <v>9.2511574074074066E-2</v>
      </c>
      <c r="E51" s="615">
        <f t="shared" si="1"/>
        <v>7.4456018518518463E-2</v>
      </c>
      <c r="F51" s="388">
        <f t="shared" si="3"/>
        <v>3.1423611111111055E-2</v>
      </c>
    </row>
    <row r="52" spans="1:7" ht="15" x14ac:dyDescent="0.25">
      <c r="A52" s="609">
        <v>9</v>
      </c>
      <c r="B52" s="614" t="s">
        <v>47</v>
      </c>
      <c r="C52" s="615">
        <v>2.0833333333333332E-2</v>
      </c>
      <c r="D52" s="615">
        <v>9.6087962962962958E-2</v>
      </c>
      <c r="E52" s="615">
        <f t="shared" si="1"/>
        <v>7.525462962962963E-2</v>
      </c>
      <c r="F52" s="388">
        <f t="shared" si="3"/>
        <v>3.2222222222222222E-2</v>
      </c>
    </row>
    <row r="53" spans="1:7" ht="15" x14ac:dyDescent="0.25">
      <c r="A53" s="609">
        <v>10</v>
      </c>
      <c r="B53" s="614" t="s">
        <v>354</v>
      </c>
      <c r="C53" s="615">
        <v>1.38888888888889E-2</v>
      </c>
      <c r="D53" s="615">
        <v>9.1342592592592586E-2</v>
      </c>
      <c r="E53" s="615">
        <f t="shared" si="1"/>
        <v>7.7453703703703691E-2</v>
      </c>
      <c r="F53" s="388">
        <f t="shared" si="3"/>
        <v>3.4421296296296283E-2</v>
      </c>
    </row>
    <row r="54" spans="1:7" ht="15" x14ac:dyDescent="0.25">
      <c r="A54" s="609">
        <v>11</v>
      </c>
      <c r="B54" s="614" t="s">
        <v>180</v>
      </c>
      <c r="C54" s="615">
        <v>1.2500000000000001E-2</v>
      </c>
      <c r="D54" s="615">
        <v>9.1307870370370373E-2</v>
      </c>
      <c r="E54" s="615">
        <f t="shared" si="1"/>
        <v>7.8807870370370375E-2</v>
      </c>
      <c r="F54" s="388">
        <f t="shared" si="3"/>
        <v>3.5775462962962967E-2</v>
      </c>
    </row>
    <row r="55" spans="1:7" ht="15" x14ac:dyDescent="0.25">
      <c r="A55" s="609">
        <v>12</v>
      </c>
      <c r="B55" s="618" t="s">
        <v>216</v>
      </c>
      <c r="C55" s="619">
        <v>1.3194444444444399E-2</v>
      </c>
      <c r="D55" s="619">
        <v>0.10287037037037038</v>
      </c>
      <c r="E55" s="619">
        <f t="shared" si="1"/>
        <v>8.9675925925925978E-2</v>
      </c>
      <c r="F55" s="388">
        <f t="shared" si="3"/>
        <v>4.664351851851857E-2</v>
      </c>
    </row>
    <row r="56" spans="1:7" ht="15" x14ac:dyDescent="0.25">
      <c r="A56" s="621">
        <v>13</v>
      </c>
      <c r="B56" s="618" t="s">
        <v>357</v>
      </c>
      <c r="C56" s="620">
        <v>1.0416666666666701E-2</v>
      </c>
      <c r="D56" s="620">
        <v>0.10150462962962963</v>
      </c>
      <c r="E56" s="620">
        <f t="shared" si="1"/>
        <v>9.1087962962962926E-2</v>
      </c>
      <c r="F56" s="388">
        <f t="shared" si="3"/>
        <v>4.8055555555555518E-2</v>
      </c>
    </row>
    <row r="57" spans="1:7" ht="15" x14ac:dyDescent="0.25">
      <c r="A57" s="609">
        <v>14</v>
      </c>
      <c r="B57" s="614" t="s">
        <v>104</v>
      </c>
      <c r="C57" s="615">
        <v>6.9444444444444447E-4</v>
      </c>
      <c r="D57" s="615">
        <v>9.3692129629629625E-2</v>
      </c>
      <c r="E57" s="615">
        <f t="shared" si="1"/>
        <v>9.2997685185185183E-2</v>
      </c>
      <c r="F57" s="388">
        <f t="shared" si="3"/>
        <v>4.9965277777777775E-2</v>
      </c>
    </row>
    <row r="58" spans="1:7" ht="15" x14ac:dyDescent="0.25">
      <c r="A58" s="609">
        <v>15</v>
      </c>
      <c r="B58" s="614" t="s">
        <v>159</v>
      </c>
      <c r="C58" s="615">
        <v>7.63888888888888E-3</v>
      </c>
      <c r="D58" s="615">
        <v>0.10127314814814814</v>
      </c>
      <c r="E58" s="615">
        <f t="shared" si="1"/>
        <v>9.3634259259259264E-2</v>
      </c>
      <c r="F58" s="388">
        <f t="shared" si="3"/>
        <v>5.0601851851851856E-2</v>
      </c>
    </row>
    <row r="59" spans="1:7" ht="15" x14ac:dyDescent="0.25">
      <c r="A59" s="609">
        <v>16</v>
      </c>
      <c r="B59" s="614" t="s">
        <v>155</v>
      </c>
      <c r="C59" s="615">
        <v>6.2499999999999899E-3</v>
      </c>
      <c r="D59" s="615">
        <v>0.10144675925925926</v>
      </c>
      <c r="E59" s="615">
        <f>D59-C59</f>
        <v>9.5196759259259273E-2</v>
      </c>
      <c r="F59" s="388">
        <f t="shared" si="3"/>
        <v>5.2164351851851865E-2</v>
      </c>
    </row>
    <row r="60" spans="1:7" ht="15.75" customHeight="1" x14ac:dyDescent="0.25">
      <c r="A60" s="609">
        <v>17</v>
      </c>
      <c r="B60" s="614" t="s">
        <v>32</v>
      </c>
      <c r="C60" s="615">
        <v>6.9444444444444397E-3</v>
      </c>
      <c r="D60" s="615">
        <v>0.10311342592592593</v>
      </c>
      <c r="E60" s="615">
        <f>D60-C60</f>
        <v>9.6168981481481494E-2</v>
      </c>
      <c r="F60" s="388">
        <f t="shared" si="3"/>
        <v>5.3136574074074086E-2</v>
      </c>
      <c r="G60" s="592"/>
    </row>
    <row r="61" spans="1:7" ht="15" x14ac:dyDescent="0.25">
      <c r="A61" s="609">
        <v>18</v>
      </c>
      <c r="B61" s="614" t="s">
        <v>105</v>
      </c>
      <c r="C61" s="615">
        <v>9.02777777777777E-3</v>
      </c>
      <c r="D61" s="615">
        <v>0.10543981481481481</v>
      </c>
      <c r="E61" s="615">
        <f>D61-C61</f>
        <v>9.6412037037037032E-2</v>
      </c>
      <c r="F61" s="388">
        <f t="shared" si="3"/>
        <v>5.3379629629629624E-2</v>
      </c>
    </row>
    <row r="62" spans="1:7" ht="15" x14ac:dyDescent="0.25">
      <c r="A62" s="609">
        <v>19</v>
      </c>
      <c r="B62" s="614" t="s">
        <v>80</v>
      </c>
      <c r="C62" s="615">
        <v>0.61805555555555558</v>
      </c>
      <c r="D62" s="615">
        <v>0.7368055555555556</v>
      </c>
      <c r="E62" s="615">
        <v>9.7916666666666666E-2</v>
      </c>
      <c r="F62" s="388">
        <f t="shared" si="3"/>
        <v>5.4884259259259258E-2</v>
      </c>
    </row>
    <row r="63" spans="1:7" ht="15" x14ac:dyDescent="0.25">
      <c r="A63" s="609">
        <v>20</v>
      </c>
      <c r="B63" s="614" t="s">
        <v>128</v>
      </c>
      <c r="C63" s="615">
        <v>3.4722222222222199E-3</v>
      </c>
      <c r="D63" s="615">
        <v>0.10451388888888889</v>
      </c>
      <c r="E63" s="615">
        <f t="shared" ref="E63:E72" si="4">D63-C63</f>
        <v>0.10104166666666667</v>
      </c>
      <c r="F63" s="388">
        <f t="shared" si="3"/>
        <v>5.800925925925926E-2</v>
      </c>
    </row>
    <row r="64" spans="1:7" ht="15" x14ac:dyDescent="0.25">
      <c r="A64" s="609">
        <v>21</v>
      </c>
      <c r="B64" s="614" t="s">
        <v>217</v>
      </c>
      <c r="C64" s="615">
        <v>1.18055555555555E-2</v>
      </c>
      <c r="D64" s="615">
        <v>0.11539351851851852</v>
      </c>
      <c r="E64" s="615">
        <f t="shared" si="4"/>
        <v>0.10358796296296302</v>
      </c>
      <c r="F64" s="388">
        <f t="shared" si="3"/>
        <v>6.0555555555555612E-2</v>
      </c>
    </row>
    <row r="65" spans="1:7" ht="15" x14ac:dyDescent="0.25">
      <c r="A65" s="609">
        <v>22</v>
      </c>
      <c r="B65" s="614" t="s">
        <v>60</v>
      </c>
      <c r="C65" s="615">
        <v>9.7222222222222206E-3</v>
      </c>
      <c r="D65" s="615">
        <v>0.11355324074074075</v>
      </c>
      <c r="E65" s="615">
        <f t="shared" si="4"/>
        <v>0.10383101851851853</v>
      </c>
      <c r="F65" s="388">
        <f t="shared" si="3"/>
        <v>6.0798611111111123E-2</v>
      </c>
    </row>
    <row r="66" spans="1:7" ht="15" x14ac:dyDescent="0.25">
      <c r="A66" s="609">
        <v>23</v>
      </c>
      <c r="B66" s="614" t="s">
        <v>241</v>
      </c>
      <c r="C66" s="615">
        <v>1.6666666666666701E-2</v>
      </c>
      <c r="D66" s="615">
        <v>0.12121527777777778</v>
      </c>
      <c r="E66" s="615">
        <f t="shared" si="4"/>
        <v>0.10454861111111108</v>
      </c>
      <c r="F66" s="388">
        <f t="shared" si="3"/>
        <v>6.151620370370367E-2</v>
      </c>
    </row>
    <row r="67" spans="1:7" ht="15" x14ac:dyDescent="0.25">
      <c r="A67" s="609">
        <v>24</v>
      </c>
      <c r="B67" s="614" t="s">
        <v>34</v>
      </c>
      <c r="C67" s="615">
        <v>1.52777777777778E-2</v>
      </c>
      <c r="D67" s="615">
        <v>0.12089120370370371</v>
      </c>
      <c r="E67" s="615">
        <f t="shared" si="4"/>
        <v>0.1056134259259259</v>
      </c>
      <c r="F67" s="388">
        <f t="shared" si="3"/>
        <v>6.2581018518518494E-2</v>
      </c>
    </row>
    <row r="68" spans="1:7" ht="15" x14ac:dyDescent="0.25">
      <c r="A68" s="609">
        <v>25</v>
      </c>
      <c r="B68" s="614" t="s">
        <v>358</v>
      </c>
      <c r="C68" s="615">
        <v>4.8611111111111103E-3</v>
      </c>
      <c r="D68" s="615">
        <v>0.11355324074074075</v>
      </c>
      <c r="E68" s="615">
        <f t="shared" si="4"/>
        <v>0.10869212962962964</v>
      </c>
      <c r="F68" s="388">
        <f t="shared" si="3"/>
        <v>6.565972222222223E-2</v>
      </c>
    </row>
    <row r="69" spans="1:7" ht="15" x14ac:dyDescent="0.25">
      <c r="A69" s="609">
        <v>26</v>
      </c>
      <c r="B69" s="614" t="s">
        <v>64</v>
      </c>
      <c r="C69" s="615">
        <v>1.1111111111111099E-2</v>
      </c>
      <c r="D69" s="615">
        <v>0.12430555555555556</v>
      </c>
      <c r="E69" s="615">
        <f t="shared" si="4"/>
        <v>0.11319444444444446</v>
      </c>
      <c r="F69" s="388">
        <f t="shared" si="3"/>
        <v>7.0162037037037051E-2</v>
      </c>
    </row>
    <row r="70" spans="1:7" ht="15" x14ac:dyDescent="0.25">
      <c r="A70" s="609">
        <v>27</v>
      </c>
      <c r="B70" s="614" t="s">
        <v>364</v>
      </c>
      <c r="C70" s="615">
        <v>2.9166666666666664E-2</v>
      </c>
      <c r="D70" s="615">
        <v>0.16828703703703704</v>
      </c>
      <c r="E70" s="615">
        <f t="shared" si="4"/>
        <v>0.13912037037037037</v>
      </c>
      <c r="F70" s="388">
        <f t="shared" si="3"/>
        <v>9.6087962962962958E-2</v>
      </c>
    </row>
    <row r="71" spans="1:7" ht="15" x14ac:dyDescent="0.25">
      <c r="A71" s="609">
        <v>28</v>
      </c>
      <c r="B71" s="614" t="s">
        <v>355</v>
      </c>
      <c r="C71" s="615">
        <v>6.9444444444444447E-4</v>
      </c>
      <c r="D71" s="615">
        <v>0.14375000000000002</v>
      </c>
      <c r="E71" s="615">
        <f t="shared" si="4"/>
        <v>0.14305555555555557</v>
      </c>
      <c r="F71" s="388">
        <f t="shared" si="3"/>
        <v>0.10002314814814817</v>
      </c>
    </row>
    <row r="72" spans="1:7" ht="15.75" thickBot="1" x14ac:dyDescent="0.3">
      <c r="A72" s="610">
        <v>29</v>
      </c>
      <c r="B72" s="616" t="s">
        <v>138</v>
      </c>
      <c r="C72" s="617">
        <v>1.4583333333333332E-2</v>
      </c>
      <c r="D72" s="617">
        <v>7.5810185185185189E-2</v>
      </c>
      <c r="E72" s="617">
        <f t="shared" si="4"/>
        <v>6.1226851851851859E-2</v>
      </c>
      <c r="F72" s="395">
        <f t="shared" si="3"/>
        <v>1.8194444444444451E-2</v>
      </c>
      <c r="G72" s="61" t="s">
        <v>366</v>
      </c>
    </row>
    <row r="74" spans="1:7" ht="18.75" thickBot="1" x14ac:dyDescent="0.3">
      <c r="A74" s="587" t="s">
        <v>153</v>
      </c>
      <c r="B74" s="587"/>
      <c r="C74" s="589" t="s">
        <v>360</v>
      </c>
      <c r="D74" s="593"/>
      <c r="E74" s="593"/>
    </row>
    <row r="75" spans="1:7" ht="26.25" customHeight="1" thickBot="1" x14ac:dyDescent="0.25">
      <c r="A75" s="604" t="s">
        <v>0</v>
      </c>
      <c r="B75" s="605" t="s">
        <v>1</v>
      </c>
      <c r="C75" s="606" t="s">
        <v>361</v>
      </c>
      <c r="D75" s="606" t="s">
        <v>27</v>
      </c>
      <c r="E75" s="606" t="s">
        <v>362</v>
      </c>
      <c r="F75" s="607" t="s">
        <v>363</v>
      </c>
    </row>
    <row r="76" spans="1:7" ht="15" x14ac:dyDescent="0.25">
      <c r="A76" s="599">
        <v>1</v>
      </c>
      <c r="B76" s="600" t="s">
        <v>30</v>
      </c>
      <c r="C76" s="601">
        <v>1.1111111111111099E-2</v>
      </c>
      <c r="D76" s="602">
        <v>4.6817129629629632E-2</v>
      </c>
      <c r="E76" s="602">
        <f t="shared" ref="E76:E105" si="5">D76-C76</f>
        <v>3.5706018518518533E-2</v>
      </c>
      <c r="F76" s="603">
        <f t="shared" ref="F76:F79" si="6">E76-$E$76</f>
        <v>0</v>
      </c>
      <c r="G76" s="64"/>
    </row>
    <row r="77" spans="1:7" ht="15" x14ac:dyDescent="0.25">
      <c r="A77" s="594">
        <v>2</v>
      </c>
      <c r="B77" s="595" t="s">
        <v>33</v>
      </c>
      <c r="C77" s="596">
        <v>1.94444444444444E-2</v>
      </c>
      <c r="D77" s="597">
        <v>5.5543981481481486E-2</v>
      </c>
      <c r="E77" s="597">
        <f t="shared" si="5"/>
        <v>3.6099537037037083E-2</v>
      </c>
      <c r="F77" s="352">
        <f t="shared" si="6"/>
        <v>3.9351851851854996E-4</v>
      </c>
      <c r="G77" s="64"/>
    </row>
    <row r="78" spans="1:7" ht="15" x14ac:dyDescent="0.25">
      <c r="A78" s="594">
        <v>3</v>
      </c>
      <c r="B78" s="595" t="s">
        <v>44</v>
      </c>
      <c r="C78" s="596">
        <v>0</v>
      </c>
      <c r="D78" s="596">
        <v>3.9224537037037037E-2</v>
      </c>
      <c r="E78" s="596">
        <f t="shared" si="5"/>
        <v>3.9224537037037037E-2</v>
      </c>
      <c r="F78" s="352">
        <f t="shared" si="6"/>
        <v>3.5185185185185042E-3</v>
      </c>
      <c r="G78" s="64"/>
    </row>
    <row r="79" spans="1:7" ht="15" x14ac:dyDescent="0.25">
      <c r="A79" s="594">
        <v>4</v>
      </c>
      <c r="B79" s="595" t="s">
        <v>45</v>
      </c>
      <c r="C79" s="596">
        <v>2.6388888888888899E-2</v>
      </c>
      <c r="D79" s="597">
        <v>6.9606481481481478E-2</v>
      </c>
      <c r="E79" s="597">
        <f t="shared" si="5"/>
        <v>4.3217592592592578E-2</v>
      </c>
      <c r="F79" s="352">
        <f t="shared" si="6"/>
        <v>7.5115740740740455E-3</v>
      </c>
      <c r="G79" s="64"/>
    </row>
    <row r="80" spans="1:7" ht="15" x14ac:dyDescent="0.25">
      <c r="A80" s="594">
        <v>5</v>
      </c>
      <c r="B80" s="598" t="s">
        <v>217</v>
      </c>
      <c r="C80" s="596">
        <v>3.19444444444444E-2</v>
      </c>
      <c r="D80" s="597">
        <v>7.9131944444444449E-2</v>
      </c>
      <c r="E80" s="597">
        <f t="shared" si="5"/>
        <v>4.7187500000000049E-2</v>
      </c>
      <c r="F80" s="352">
        <f t="shared" ref="F80:F105" si="7">E80-$E$76</f>
        <v>1.1481481481481516E-2</v>
      </c>
      <c r="G80" s="64"/>
    </row>
    <row r="81" spans="1:7" ht="15" x14ac:dyDescent="0.25">
      <c r="A81" s="594">
        <v>6</v>
      </c>
      <c r="B81" s="595" t="s">
        <v>82</v>
      </c>
      <c r="C81" s="596">
        <v>4.1666666666666699E-2</v>
      </c>
      <c r="D81" s="596">
        <v>8.965277777777779E-2</v>
      </c>
      <c r="E81" s="596">
        <f t="shared" si="5"/>
        <v>4.7986111111111091E-2</v>
      </c>
      <c r="F81" s="352">
        <f t="shared" si="7"/>
        <v>1.2280092592592558E-2</v>
      </c>
      <c r="G81" s="64"/>
    </row>
    <row r="82" spans="1:7" ht="15" x14ac:dyDescent="0.25">
      <c r="A82" s="594">
        <v>7</v>
      </c>
      <c r="B82" s="595" t="s">
        <v>28</v>
      </c>
      <c r="C82" s="596">
        <v>3.3333333333333298E-2</v>
      </c>
      <c r="D82" s="597">
        <v>8.6192129629629632E-2</v>
      </c>
      <c r="E82" s="597">
        <f t="shared" si="5"/>
        <v>5.2858796296296334E-2</v>
      </c>
      <c r="F82" s="352">
        <f t="shared" si="7"/>
        <v>1.7152777777777801E-2</v>
      </c>
      <c r="G82" s="64"/>
    </row>
    <row r="83" spans="1:7" ht="15" x14ac:dyDescent="0.25">
      <c r="A83" s="594">
        <v>8</v>
      </c>
      <c r="B83" s="598" t="s">
        <v>32</v>
      </c>
      <c r="C83" s="596">
        <v>8.3333333333333297E-3</v>
      </c>
      <c r="D83" s="597">
        <v>6.2152777777777779E-2</v>
      </c>
      <c r="E83" s="597">
        <f t="shared" si="5"/>
        <v>5.3819444444444448E-2</v>
      </c>
      <c r="F83" s="352">
        <f t="shared" si="7"/>
        <v>1.8113425925925915E-2</v>
      </c>
      <c r="G83" s="64"/>
    </row>
    <row r="84" spans="1:7" ht="15" x14ac:dyDescent="0.25">
      <c r="A84" s="594">
        <v>9</v>
      </c>
      <c r="B84" s="598" t="s">
        <v>64</v>
      </c>
      <c r="C84" s="596">
        <v>2.5000000000000001E-2</v>
      </c>
      <c r="D84" s="597">
        <v>7.9143518518518516E-2</v>
      </c>
      <c r="E84" s="597">
        <f t="shared" si="5"/>
        <v>5.4143518518518514E-2</v>
      </c>
      <c r="F84" s="352">
        <f t="shared" si="7"/>
        <v>1.8437499999999982E-2</v>
      </c>
      <c r="G84" s="64"/>
    </row>
    <row r="85" spans="1:7" ht="15" x14ac:dyDescent="0.25">
      <c r="A85" s="594">
        <v>10</v>
      </c>
      <c r="B85" s="598" t="s">
        <v>216</v>
      </c>
      <c r="C85" s="596">
        <v>4.0972222222222222E-2</v>
      </c>
      <c r="D85" s="597">
        <v>9.5370370370370369E-2</v>
      </c>
      <c r="E85" s="597">
        <f t="shared" si="5"/>
        <v>5.4398148148148147E-2</v>
      </c>
      <c r="F85" s="352">
        <f t="shared" si="7"/>
        <v>1.8692129629629614E-2</v>
      </c>
      <c r="G85" s="64"/>
    </row>
    <row r="86" spans="1:7" ht="15" x14ac:dyDescent="0.25">
      <c r="A86" s="594">
        <v>11</v>
      </c>
      <c r="B86" s="598" t="s">
        <v>132</v>
      </c>
      <c r="C86" s="596">
        <v>3.8888888888888903E-2</v>
      </c>
      <c r="D86" s="596">
        <v>9.5439814814814825E-2</v>
      </c>
      <c r="E86" s="596">
        <f t="shared" si="5"/>
        <v>5.6550925925925921E-2</v>
      </c>
      <c r="F86" s="352">
        <f t="shared" si="7"/>
        <v>2.0844907407407388E-2</v>
      </c>
      <c r="G86" s="64"/>
    </row>
    <row r="87" spans="1:7" ht="15" x14ac:dyDescent="0.25">
      <c r="A87" s="594">
        <v>12</v>
      </c>
      <c r="B87" s="598" t="s">
        <v>241</v>
      </c>
      <c r="C87" s="596">
        <v>1.52777777777778E-2</v>
      </c>
      <c r="D87" s="597">
        <v>7.2534722222222223E-2</v>
      </c>
      <c r="E87" s="597">
        <f t="shared" si="5"/>
        <v>5.7256944444444423E-2</v>
      </c>
      <c r="F87" s="352">
        <f t="shared" si="7"/>
        <v>2.155092592592589E-2</v>
      </c>
      <c r="G87" s="64"/>
    </row>
    <row r="88" spans="1:7" ht="15" x14ac:dyDescent="0.25">
      <c r="A88" s="594">
        <v>13</v>
      </c>
      <c r="B88" s="598" t="s">
        <v>128</v>
      </c>
      <c r="C88" s="596">
        <v>2.9166666666666698E-2</v>
      </c>
      <c r="D88" s="597">
        <v>8.6516203703703706E-2</v>
      </c>
      <c r="E88" s="597">
        <f t="shared" si="5"/>
        <v>5.7349537037037004E-2</v>
      </c>
      <c r="F88" s="352">
        <f t="shared" si="7"/>
        <v>2.1643518518518472E-2</v>
      </c>
      <c r="G88" s="64"/>
    </row>
    <row r="89" spans="1:7" ht="15" x14ac:dyDescent="0.25">
      <c r="A89" s="594">
        <v>14</v>
      </c>
      <c r="B89" s="598" t="s">
        <v>218</v>
      </c>
      <c r="C89" s="596">
        <v>2.7777777777777801E-2</v>
      </c>
      <c r="D89" s="597">
        <v>8.59375E-2</v>
      </c>
      <c r="E89" s="597">
        <f t="shared" si="5"/>
        <v>5.8159722222222196E-2</v>
      </c>
      <c r="F89" s="352">
        <f t="shared" si="7"/>
        <v>2.2453703703703663E-2</v>
      </c>
      <c r="G89" s="64"/>
    </row>
    <row r="90" spans="1:7" ht="15" x14ac:dyDescent="0.25">
      <c r="A90" s="594">
        <v>15</v>
      </c>
      <c r="B90" s="598" t="s">
        <v>354</v>
      </c>
      <c r="C90" s="596">
        <v>3.05555555555556E-2</v>
      </c>
      <c r="D90" s="597">
        <v>8.9675925925925923E-2</v>
      </c>
      <c r="E90" s="597">
        <f t="shared" si="5"/>
        <v>5.9120370370370323E-2</v>
      </c>
      <c r="F90" s="352">
        <f t="shared" si="7"/>
        <v>2.341435185185179E-2</v>
      </c>
      <c r="G90" s="64"/>
    </row>
    <row r="91" spans="1:7" ht="15" x14ac:dyDescent="0.25">
      <c r="A91" s="594">
        <v>16</v>
      </c>
      <c r="B91" s="598" t="s">
        <v>104</v>
      </c>
      <c r="C91" s="596">
        <v>1.3888888888888889E-3</v>
      </c>
      <c r="D91" s="596">
        <v>6.1863425925925926E-2</v>
      </c>
      <c r="E91" s="596">
        <f t="shared" si="5"/>
        <v>6.0474537037037035E-2</v>
      </c>
      <c r="F91" s="352">
        <f t="shared" si="7"/>
        <v>2.4768518518518502E-2</v>
      </c>
      <c r="G91" s="64"/>
    </row>
    <row r="92" spans="1:7" ht="15" x14ac:dyDescent="0.25">
      <c r="A92" s="594">
        <v>17</v>
      </c>
      <c r="B92" s="598" t="s">
        <v>364</v>
      </c>
      <c r="C92" s="596">
        <v>2.36111111111111E-2</v>
      </c>
      <c r="D92" s="597">
        <v>8.4282407407407403E-2</v>
      </c>
      <c r="E92" s="597">
        <f t="shared" si="5"/>
        <v>6.0671296296296306E-2</v>
      </c>
      <c r="F92" s="352">
        <f t="shared" si="7"/>
        <v>2.4965277777777774E-2</v>
      </c>
      <c r="G92" s="64"/>
    </row>
    <row r="93" spans="1:7" ht="15" x14ac:dyDescent="0.25">
      <c r="A93" s="594">
        <v>18</v>
      </c>
      <c r="B93" s="598" t="s">
        <v>60</v>
      </c>
      <c r="C93" s="596">
        <v>1.6840277777777777E-2</v>
      </c>
      <c r="D93" s="597">
        <v>0.08</v>
      </c>
      <c r="E93" s="597">
        <f t="shared" si="5"/>
        <v>6.3159722222222228E-2</v>
      </c>
      <c r="F93" s="352">
        <f t="shared" si="7"/>
        <v>2.7453703703703695E-2</v>
      </c>
      <c r="G93" s="64"/>
    </row>
    <row r="94" spans="1:7" ht="15" x14ac:dyDescent="0.25">
      <c r="A94" s="594">
        <v>19</v>
      </c>
      <c r="B94" s="595" t="s">
        <v>131</v>
      </c>
      <c r="C94" s="596">
        <v>1.38888888888889E-2</v>
      </c>
      <c r="D94" s="597">
        <v>0.08</v>
      </c>
      <c r="E94" s="597">
        <f t="shared" si="5"/>
        <v>6.6111111111111107E-2</v>
      </c>
      <c r="F94" s="352">
        <f t="shared" si="7"/>
        <v>3.0405092592592574E-2</v>
      </c>
      <c r="G94" s="64"/>
    </row>
    <row r="95" spans="1:7" ht="15" x14ac:dyDescent="0.25">
      <c r="A95" s="594">
        <v>20</v>
      </c>
      <c r="B95" s="598" t="s">
        <v>34</v>
      </c>
      <c r="C95" s="596">
        <v>4.0277777777777801E-2</v>
      </c>
      <c r="D95" s="596">
        <v>0.10730324074074075</v>
      </c>
      <c r="E95" s="596">
        <f t="shared" si="5"/>
        <v>6.7025462962962953E-2</v>
      </c>
      <c r="F95" s="352">
        <f t="shared" si="7"/>
        <v>3.1319444444444421E-2</v>
      </c>
      <c r="G95" s="64"/>
    </row>
    <row r="96" spans="1:7" ht="15" x14ac:dyDescent="0.25">
      <c r="A96" s="594">
        <v>21</v>
      </c>
      <c r="B96" s="598" t="s">
        <v>80</v>
      </c>
      <c r="C96" s="596">
        <v>9.7222222222222206E-3</v>
      </c>
      <c r="D96" s="597">
        <v>7.8796296296296295E-2</v>
      </c>
      <c r="E96" s="597">
        <f t="shared" si="5"/>
        <v>6.9074074074074079E-2</v>
      </c>
      <c r="F96" s="352">
        <f t="shared" si="7"/>
        <v>3.3368055555555547E-2</v>
      </c>
      <c r="G96" s="64"/>
    </row>
    <row r="97" spans="1:7" ht="15" x14ac:dyDescent="0.25">
      <c r="A97" s="594">
        <v>22</v>
      </c>
      <c r="B97" s="598" t="s">
        <v>355</v>
      </c>
      <c r="C97" s="596">
        <v>6.9444444444444397E-3</v>
      </c>
      <c r="D97" s="596">
        <v>7.6226851851851851E-2</v>
      </c>
      <c r="E97" s="596">
        <f t="shared" si="5"/>
        <v>6.9282407407407418E-2</v>
      </c>
      <c r="F97" s="352">
        <f t="shared" si="7"/>
        <v>3.3576388888888885E-2</v>
      </c>
      <c r="G97" s="64"/>
    </row>
    <row r="98" spans="1:7" ht="15" x14ac:dyDescent="0.25">
      <c r="A98" s="594">
        <v>23</v>
      </c>
      <c r="B98" s="595" t="s">
        <v>356</v>
      </c>
      <c r="C98" s="596">
        <v>2.0891203703703703E-2</v>
      </c>
      <c r="D98" s="597">
        <v>9.1261574074074078E-2</v>
      </c>
      <c r="E98" s="597">
        <f t="shared" si="5"/>
        <v>7.0370370370370375E-2</v>
      </c>
      <c r="F98" s="352">
        <f t="shared" si="7"/>
        <v>3.4664351851851842E-2</v>
      </c>
      <c r="G98" s="64"/>
    </row>
    <row r="99" spans="1:7" ht="15" x14ac:dyDescent="0.25">
      <c r="A99" s="594">
        <v>24</v>
      </c>
      <c r="B99" s="598" t="s">
        <v>357</v>
      </c>
      <c r="C99" s="596">
        <v>3.6342592592592593E-2</v>
      </c>
      <c r="D99" s="597">
        <v>0.10719907407407407</v>
      </c>
      <c r="E99" s="597">
        <f t="shared" si="5"/>
        <v>7.0856481481481479E-2</v>
      </c>
      <c r="F99" s="352">
        <f t="shared" si="7"/>
        <v>3.5150462962962946E-2</v>
      </c>
      <c r="G99" s="64"/>
    </row>
    <row r="100" spans="1:7" ht="15" x14ac:dyDescent="0.25">
      <c r="A100" s="594">
        <v>25</v>
      </c>
      <c r="B100" s="595" t="s">
        <v>138</v>
      </c>
      <c r="C100" s="596">
        <v>4.1666666666666701E-3</v>
      </c>
      <c r="D100" s="596">
        <v>7.6631944444444447E-2</v>
      </c>
      <c r="E100" s="596">
        <f t="shared" si="5"/>
        <v>7.2465277777777781E-2</v>
      </c>
      <c r="F100" s="352">
        <f t="shared" si="7"/>
        <v>3.6759259259259248E-2</v>
      </c>
      <c r="G100" s="64"/>
    </row>
    <row r="101" spans="1:7" ht="15" x14ac:dyDescent="0.25">
      <c r="A101" s="594">
        <v>26</v>
      </c>
      <c r="B101" s="598" t="s">
        <v>155</v>
      </c>
      <c r="C101" s="596">
        <v>2.7777777777777801E-3</v>
      </c>
      <c r="D101" s="596">
        <v>7.795138888888889E-2</v>
      </c>
      <c r="E101" s="596">
        <f t="shared" si="5"/>
        <v>7.5173611111111108E-2</v>
      </c>
      <c r="F101" s="352">
        <f t="shared" si="7"/>
        <v>3.9467592592592575E-2</v>
      </c>
      <c r="G101" s="64"/>
    </row>
    <row r="102" spans="1:7" ht="15" x14ac:dyDescent="0.25">
      <c r="A102" s="594">
        <v>27</v>
      </c>
      <c r="B102" s="598" t="s">
        <v>358</v>
      </c>
      <c r="C102" s="596">
        <v>5.5555555555555601E-3</v>
      </c>
      <c r="D102" s="596">
        <v>8.3333333333333329E-2</v>
      </c>
      <c r="E102" s="596">
        <f t="shared" si="5"/>
        <v>7.7777777777777765E-2</v>
      </c>
      <c r="F102" s="352">
        <f t="shared" si="7"/>
        <v>4.2071759259259232E-2</v>
      </c>
      <c r="G102" s="64"/>
    </row>
    <row r="103" spans="1:7" ht="15" x14ac:dyDescent="0.25">
      <c r="A103" s="594">
        <v>28</v>
      </c>
      <c r="B103" s="598" t="s">
        <v>159</v>
      </c>
      <c r="C103" s="596">
        <v>1.2847222222222223E-2</v>
      </c>
      <c r="D103" s="597">
        <v>9.1030092592592593E-2</v>
      </c>
      <c r="E103" s="597">
        <f t="shared" si="5"/>
        <v>7.8182870370370375E-2</v>
      </c>
      <c r="F103" s="352">
        <f t="shared" si="7"/>
        <v>4.2476851851851842E-2</v>
      </c>
      <c r="G103" s="64"/>
    </row>
    <row r="104" spans="1:7" ht="15" x14ac:dyDescent="0.25">
      <c r="A104" s="594">
        <v>29</v>
      </c>
      <c r="B104" s="598" t="s">
        <v>180</v>
      </c>
      <c r="C104" s="596">
        <v>3.7499999999999999E-2</v>
      </c>
      <c r="D104" s="597">
        <v>0.12811342592592592</v>
      </c>
      <c r="E104" s="597">
        <f t="shared" si="5"/>
        <v>9.0613425925925917E-2</v>
      </c>
      <c r="F104" s="352">
        <f t="shared" si="7"/>
        <v>5.4907407407407384E-2</v>
      </c>
      <c r="G104" s="64"/>
    </row>
    <row r="105" spans="1:7" ht="15" x14ac:dyDescent="0.25">
      <c r="A105" s="594">
        <v>30</v>
      </c>
      <c r="B105" s="598" t="s">
        <v>105</v>
      </c>
      <c r="C105" s="596">
        <v>2.2222222222222199E-2</v>
      </c>
      <c r="D105" s="597">
        <v>0.11608796296296296</v>
      </c>
      <c r="E105" s="597">
        <f t="shared" si="5"/>
        <v>9.3865740740740763E-2</v>
      </c>
      <c r="F105" s="352">
        <f t="shared" si="7"/>
        <v>5.8159722222222231E-2</v>
      </c>
      <c r="G105" s="64"/>
    </row>
    <row r="106" spans="1:7" ht="15" x14ac:dyDescent="0.25">
      <c r="A106" s="594">
        <v>31</v>
      </c>
      <c r="B106" s="598" t="s">
        <v>47</v>
      </c>
      <c r="C106" s="596">
        <v>1.8055555555555599E-2</v>
      </c>
      <c r="D106" s="597"/>
      <c r="E106" s="597" t="s">
        <v>359</v>
      </c>
      <c r="F106" s="352"/>
      <c r="G106" s="64"/>
    </row>
  </sheetData>
  <sortState ref="B23:F33">
    <sortCondition ref="E23:E33"/>
  </sortState>
  <mergeCells count="1">
    <mergeCell ref="A1:F1"/>
  </mergeCells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opLeftCell="A61" workbookViewId="0">
      <selection activeCell="E69" sqref="E69"/>
    </sheetView>
  </sheetViews>
  <sheetFormatPr defaultRowHeight="12.75" x14ac:dyDescent="0.2"/>
  <cols>
    <col min="1" max="1" width="9.140625" style="27"/>
    <col min="2" max="2" width="11.42578125" style="27" customWidth="1"/>
    <col min="3" max="3" width="20.28515625" style="27" customWidth="1"/>
    <col min="4" max="4" width="11.5703125" style="27" customWidth="1"/>
    <col min="5" max="5" width="9.140625" style="27"/>
    <col min="6" max="6" width="10.85546875" style="27" customWidth="1"/>
    <col min="7" max="7" width="20.5703125" style="27" customWidth="1"/>
    <col min="8" max="8" width="9.140625" style="27" customWidth="1"/>
    <col min="9" max="9" width="9.140625" style="26"/>
    <col min="10" max="10" width="12.5703125" style="26" customWidth="1"/>
    <col min="11" max="11" width="18.42578125" style="26" customWidth="1"/>
    <col min="12" max="13" width="9.140625" style="26"/>
    <col min="14" max="14" width="11" style="26" customWidth="1"/>
    <col min="15" max="15" width="17.140625" style="26" customWidth="1"/>
    <col min="16" max="16384" width="9.140625" style="26"/>
  </cols>
  <sheetData>
    <row r="1" spans="1:17" ht="44.25" customHeight="1" x14ac:dyDescent="0.2">
      <c r="A1" s="898" t="s">
        <v>371</v>
      </c>
      <c r="B1" s="898"/>
      <c r="C1" s="898"/>
      <c r="D1" s="898"/>
      <c r="E1" s="898"/>
      <c r="F1" s="898"/>
      <c r="G1" s="899"/>
      <c r="H1" s="899"/>
    </row>
    <row r="3" spans="1:17" ht="25.5" customHeight="1" x14ac:dyDescent="0.2">
      <c r="B3" s="687" t="s">
        <v>372</v>
      </c>
      <c r="C3" s="688"/>
      <c r="D3" s="688"/>
      <c r="E3" s="688"/>
      <c r="F3" s="687" t="s">
        <v>373</v>
      </c>
      <c r="G3" s="688"/>
      <c r="H3" s="688"/>
      <c r="I3" s="688"/>
      <c r="J3" s="687" t="s">
        <v>374</v>
      </c>
      <c r="K3" s="688"/>
      <c r="L3" s="688"/>
      <c r="M3" s="688"/>
      <c r="N3" s="687" t="s">
        <v>375</v>
      </c>
      <c r="O3" s="688"/>
      <c r="P3" s="688"/>
      <c r="Q3" s="688"/>
    </row>
    <row r="4" spans="1:17" ht="30" x14ac:dyDescent="0.2"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7" t="s">
        <v>376</v>
      </c>
      <c r="P4" s="688"/>
      <c r="Q4" s="688"/>
    </row>
    <row r="5" spans="1:17" ht="30" x14ac:dyDescent="0.2">
      <c r="B5" s="689" t="s">
        <v>0</v>
      </c>
      <c r="C5" s="689" t="s">
        <v>1</v>
      </c>
      <c r="D5" s="689" t="s">
        <v>377</v>
      </c>
      <c r="E5" s="690"/>
      <c r="F5" s="691" t="s">
        <v>378</v>
      </c>
      <c r="G5" s="689" t="s">
        <v>1</v>
      </c>
      <c r="H5" s="689" t="s">
        <v>377</v>
      </c>
      <c r="I5" s="690"/>
      <c r="J5" s="691" t="s">
        <v>378</v>
      </c>
      <c r="K5" s="689" t="s">
        <v>1</v>
      </c>
      <c r="L5" s="689" t="s">
        <v>377</v>
      </c>
      <c r="M5" s="688"/>
      <c r="N5" s="691" t="s">
        <v>378</v>
      </c>
      <c r="O5" s="689" t="s">
        <v>1</v>
      </c>
      <c r="P5" s="689" t="s">
        <v>377</v>
      </c>
      <c r="Q5" s="689" t="s">
        <v>379</v>
      </c>
    </row>
    <row r="6" spans="1:17" ht="15" x14ac:dyDescent="0.2">
      <c r="B6" s="692" t="s">
        <v>6</v>
      </c>
      <c r="C6" s="693" t="s">
        <v>380</v>
      </c>
      <c r="D6" s="694">
        <v>26</v>
      </c>
      <c r="E6" s="688"/>
      <c r="F6" s="695">
        <v>9</v>
      </c>
      <c r="G6" s="696" t="s">
        <v>381</v>
      </c>
      <c r="H6" s="695">
        <v>28</v>
      </c>
      <c r="I6" s="688"/>
      <c r="J6" s="695">
        <v>11</v>
      </c>
      <c r="K6" s="696" t="s">
        <v>382</v>
      </c>
      <c r="L6" s="695">
        <v>26</v>
      </c>
      <c r="M6" s="688"/>
      <c r="N6" s="695">
        <v>3</v>
      </c>
      <c r="O6" s="696" t="s">
        <v>383</v>
      </c>
      <c r="P6" s="695">
        <v>54</v>
      </c>
      <c r="Q6" s="697" t="s">
        <v>6</v>
      </c>
    </row>
    <row r="7" spans="1:17" ht="15" x14ac:dyDescent="0.2">
      <c r="B7" s="689" t="s">
        <v>7</v>
      </c>
      <c r="C7" s="698" t="s">
        <v>384</v>
      </c>
      <c r="D7" s="699">
        <v>23</v>
      </c>
      <c r="E7" s="688"/>
      <c r="F7" s="695">
        <v>16</v>
      </c>
      <c r="G7" s="696" t="s">
        <v>385</v>
      </c>
      <c r="H7" s="695">
        <v>21</v>
      </c>
      <c r="I7" s="688"/>
      <c r="J7" s="695">
        <v>2</v>
      </c>
      <c r="K7" s="696" t="s">
        <v>384</v>
      </c>
      <c r="L7" s="695">
        <v>17</v>
      </c>
      <c r="M7" s="688"/>
      <c r="N7" s="700">
        <v>8</v>
      </c>
      <c r="O7" s="693" t="s">
        <v>386</v>
      </c>
      <c r="P7" s="700">
        <v>53</v>
      </c>
      <c r="Q7" s="692" t="s">
        <v>7</v>
      </c>
    </row>
    <row r="8" spans="1:17" ht="15" x14ac:dyDescent="0.2">
      <c r="B8" s="692" t="s">
        <v>8</v>
      </c>
      <c r="C8" s="693" t="s">
        <v>383</v>
      </c>
      <c r="D8" s="694">
        <v>23</v>
      </c>
      <c r="E8" s="688"/>
      <c r="F8" s="695">
        <v>20</v>
      </c>
      <c r="G8" s="696" t="s">
        <v>387</v>
      </c>
      <c r="H8" s="695">
        <v>21</v>
      </c>
      <c r="I8" s="688"/>
      <c r="J8" s="695">
        <v>8</v>
      </c>
      <c r="K8" s="696" t="s">
        <v>386</v>
      </c>
      <c r="L8" s="695">
        <v>17</v>
      </c>
      <c r="M8" s="688"/>
      <c r="N8" s="695">
        <v>11</v>
      </c>
      <c r="O8" s="696" t="s">
        <v>382</v>
      </c>
      <c r="P8" s="695">
        <v>45</v>
      </c>
      <c r="Q8" s="697" t="s">
        <v>8</v>
      </c>
    </row>
    <row r="9" spans="1:17" ht="15" x14ac:dyDescent="0.2">
      <c r="B9" s="689" t="s">
        <v>9</v>
      </c>
      <c r="C9" s="698" t="s">
        <v>149</v>
      </c>
      <c r="D9" s="699">
        <v>21</v>
      </c>
      <c r="E9" s="688"/>
      <c r="F9" s="700">
        <v>5</v>
      </c>
      <c r="G9" s="693" t="s">
        <v>388</v>
      </c>
      <c r="H9" s="700">
        <v>11</v>
      </c>
      <c r="I9" s="688"/>
      <c r="J9" s="700">
        <v>21</v>
      </c>
      <c r="K9" s="693" t="s">
        <v>389</v>
      </c>
      <c r="L9" s="700">
        <v>17</v>
      </c>
      <c r="M9" s="688"/>
      <c r="N9" s="700">
        <v>2</v>
      </c>
      <c r="O9" s="693" t="s">
        <v>384</v>
      </c>
      <c r="P9" s="700">
        <v>38</v>
      </c>
      <c r="Q9" s="692" t="s">
        <v>9</v>
      </c>
    </row>
    <row r="10" spans="1:17" ht="15" x14ac:dyDescent="0.2">
      <c r="B10" s="692" t="s">
        <v>10</v>
      </c>
      <c r="C10" s="693" t="s">
        <v>388</v>
      </c>
      <c r="D10" s="694">
        <v>20</v>
      </c>
      <c r="E10" s="688"/>
      <c r="F10" s="700">
        <v>1</v>
      </c>
      <c r="G10" s="693" t="s">
        <v>380</v>
      </c>
      <c r="H10" s="700">
        <v>6</v>
      </c>
      <c r="I10" s="688"/>
      <c r="J10" s="700">
        <v>18</v>
      </c>
      <c r="K10" s="693" t="s">
        <v>390</v>
      </c>
      <c r="L10" s="700">
        <v>12</v>
      </c>
      <c r="M10" s="688"/>
      <c r="N10" s="695">
        <v>9</v>
      </c>
      <c r="O10" s="696" t="s">
        <v>381</v>
      </c>
      <c r="P10" s="695">
        <v>28</v>
      </c>
      <c r="Q10" s="697" t="s">
        <v>10</v>
      </c>
    </row>
    <row r="11" spans="1:17" ht="15" x14ac:dyDescent="0.2">
      <c r="B11" s="689" t="s">
        <v>11</v>
      </c>
      <c r="C11" s="698" t="s">
        <v>391</v>
      </c>
      <c r="D11" s="699">
        <v>19</v>
      </c>
      <c r="E11" s="688"/>
      <c r="F11" s="700">
        <v>24</v>
      </c>
      <c r="G11" s="693" t="s">
        <v>392</v>
      </c>
      <c r="H11" s="700" t="s">
        <v>392</v>
      </c>
      <c r="I11" s="688"/>
      <c r="J11" s="700">
        <v>4</v>
      </c>
      <c r="K11" s="693" t="s">
        <v>149</v>
      </c>
      <c r="L11" s="700">
        <v>9</v>
      </c>
      <c r="M11" s="688"/>
      <c r="N11" s="700">
        <v>16</v>
      </c>
      <c r="O11" s="693" t="s">
        <v>385</v>
      </c>
      <c r="P11" s="700">
        <v>26</v>
      </c>
      <c r="Q11" s="692" t="s">
        <v>11</v>
      </c>
    </row>
    <row r="12" spans="1:17" ht="26.25" customHeight="1" x14ac:dyDescent="0.2">
      <c r="B12" s="692" t="s">
        <v>12</v>
      </c>
      <c r="C12" s="693" t="s">
        <v>393</v>
      </c>
      <c r="D12" s="694">
        <v>19</v>
      </c>
      <c r="E12" s="688"/>
      <c r="F12" s="690"/>
      <c r="G12" s="701" t="s">
        <v>394</v>
      </c>
      <c r="H12" s="702">
        <v>17.399999999999999</v>
      </c>
      <c r="I12" s="688"/>
      <c r="J12" s="690"/>
      <c r="K12" s="701" t="s">
        <v>394</v>
      </c>
      <c r="L12" s="702">
        <v>16.333333333333332</v>
      </c>
      <c r="M12" s="703"/>
      <c r="N12" s="688"/>
      <c r="O12" s="703" t="s">
        <v>394</v>
      </c>
      <c r="P12" s="702">
        <v>40.666666666666664</v>
      </c>
    </row>
    <row r="13" spans="1:17" ht="30" x14ac:dyDescent="0.2">
      <c r="B13" s="689" t="s">
        <v>13</v>
      </c>
      <c r="C13" s="698" t="s">
        <v>386</v>
      </c>
      <c r="D13" s="699">
        <v>17</v>
      </c>
      <c r="E13" s="688"/>
      <c r="F13" s="688"/>
      <c r="G13" s="688"/>
      <c r="H13" s="688"/>
      <c r="I13" s="688"/>
      <c r="J13" s="688"/>
      <c r="K13" s="688"/>
      <c r="L13" s="688"/>
      <c r="M13" s="688"/>
      <c r="N13" s="688"/>
      <c r="O13" s="705" t="s">
        <v>395</v>
      </c>
      <c r="P13" s="688"/>
      <c r="Q13" s="688"/>
    </row>
    <row r="14" spans="1:17" ht="15" x14ac:dyDescent="0.2">
      <c r="B14" s="692" t="s">
        <v>14</v>
      </c>
      <c r="C14" s="693" t="s">
        <v>381</v>
      </c>
      <c r="D14" s="694">
        <v>17</v>
      </c>
      <c r="E14" s="688"/>
      <c r="F14" s="695">
        <v>2</v>
      </c>
      <c r="G14" s="696" t="s">
        <v>384</v>
      </c>
      <c r="H14" s="695">
        <v>27</v>
      </c>
      <c r="I14" s="688"/>
      <c r="J14" s="695">
        <v>9</v>
      </c>
      <c r="K14" s="696" t="s">
        <v>381</v>
      </c>
      <c r="L14" s="695">
        <v>23</v>
      </c>
      <c r="M14" s="688"/>
      <c r="N14" s="695">
        <v>6</v>
      </c>
      <c r="O14" s="696" t="s">
        <v>391</v>
      </c>
      <c r="P14" s="695">
        <v>51</v>
      </c>
      <c r="Q14" s="697" t="s">
        <v>12</v>
      </c>
    </row>
    <row r="15" spans="1:17" ht="15" x14ac:dyDescent="0.2">
      <c r="B15" s="689" t="s">
        <v>15</v>
      </c>
      <c r="C15" s="698" t="s">
        <v>396</v>
      </c>
      <c r="D15" s="699">
        <v>16</v>
      </c>
      <c r="E15" s="688"/>
      <c r="F15" s="695">
        <v>6</v>
      </c>
      <c r="G15" s="696" t="s">
        <v>391</v>
      </c>
      <c r="H15" s="695">
        <v>17</v>
      </c>
      <c r="I15" s="688"/>
      <c r="J15" s="695">
        <v>3</v>
      </c>
      <c r="K15" s="696" t="s">
        <v>383</v>
      </c>
      <c r="L15" s="695">
        <v>22</v>
      </c>
      <c r="M15" s="688"/>
      <c r="N15" s="700">
        <v>20</v>
      </c>
      <c r="O15" s="693" t="s">
        <v>387</v>
      </c>
      <c r="P15" s="700">
        <v>42</v>
      </c>
      <c r="Q15" s="692" t="s">
        <v>13</v>
      </c>
    </row>
    <row r="16" spans="1:17" ht="15" x14ac:dyDescent="0.2">
      <c r="B16" s="692" t="s">
        <v>16</v>
      </c>
      <c r="C16" s="693" t="s">
        <v>382</v>
      </c>
      <c r="D16" s="694">
        <v>15</v>
      </c>
      <c r="E16" s="688"/>
      <c r="F16" s="695">
        <v>19</v>
      </c>
      <c r="G16" s="696" t="s">
        <v>188</v>
      </c>
      <c r="H16" s="695">
        <v>17</v>
      </c>
      <c r="I16" s="688"/>
      <c r="J16" s="695">
        <v>16</v>
      </c>
      <c r="K16" s="696" t="s">
        <v>385</v>
      </c>
      <c r="L16" s="695">
        <v>20</v>
      </c>
      <c r="M16" s="688"/>
      <c r="N16" s="695">
        <v>21</v>
      </c>
      <c r="O16" s="696" t="s">
        <v>389</v>
      </c>
      <c r="P16" s="695">
        <v>41</v>
      </c>
      <c r="Q16" s="697" t="s">
        <v>14</v>
      </c>
    </row>
    <row r="17" spans="1:17" ht="15" x14ac:dyDescent="0.2">
      <c r="B17" s="689" t="s">
        <v>17</v>
      </c>
      <c r="C17" s="698" t="s">
        <v>397</v>
      </c>
      <c r="D17" s="699">
        <v>12</v>
      </c>
      <c r="E17" s="688"/>
      <c r="F17" s="700">
        <v>10</v>
      </c>
      <c r="G17" s="693" t="s">
        <v>396</v>
      </c>
      <c r="H17" s="700">
        <v>14</v>
      </c>
      <c r="I17" s="688"/>
      <c r="J17" s="700">
        <v>6</v>
      </c>
      <c r="K17" s="693" t="s">
        <v>391</v>
      </c>
      <c r="L17" s="700">
        <v>18</v>
      </c>
      <c r="M17" s="688"/>
      <c r="N17" s="700">
        <v>19</v>
      </c>
      <c r="O17" s="693" t="s">
        <v>188</v>
      </c>
      <c r="P17" s="700">
        <v>39</v>
      </c>
      <c r="Q17" s="692" t="s">
        <v>15</v>
      </c>
    </row>
    <row r="18" spans="1:17" ht="15" x14ac:dyDescent="0.2">
      <c r="A18" s="688"/>
      <c r="B18" s="692" t="s">
        <v>18</v>
      </c>
      <c r="C18" s="693" t="s">
        <v>194</v>
      </c>
      <c r="D18" s="694">
        <v>12</v>
      </c>
      <c r="E18" s="688"/>
      <c r="F18" s="700">
        <v>15</v>
      </c>
      <c r="G18" s="693" t="s">
        <v>398</v>
      </c>
      <c r="H18" s="700">
        <v>14</v>
      </c>
      <c r="I18" s="688"/>
      <c r="J18" s="700">
        <v>19</v>
      </c>
      <c r="K18" s="693" t="s">
        <v>188</v>
      </c>
      <c r="L18" s="700">
        <v>16</v>
      </c>
      <c r="M18" s="688"/>
      <c r="N18" s="695">
        <v>4</v>
      </c>
      <c r="O18" s="696" t="s">
        <v>149</v>
      </c>
      <c r="P18" s="695">
        <v>38</v>
      </c>
      <c r="Q18" s="697" t="s">
        <v>16</v>
      </c>
    </row>
    <row r="19" spans="1:17" ht="15" x14ac:dyDescent="0.2">
      <c r="A19" s="688"/>
      <c r="B19" s="689" t="s">
        <v>19</v>
      </c>
      <c r="C19" s="698" t="s">
        <v>399</v>
      </c>
      <c r="D19" s="699">
        <v>12</v>
      </c>
      <c r="E19" s="688"/>
      <c r="F19" s="700">
        <v>23</v>
      </c>
      <c r="G19" s="693" t="s">
        <v>392</v>
      </c>
      <c r="H19" s="700" t="s">
        <v>392</v>
      </c>
      <c r="I19" s="688"/>
      <c r="J19" s="700">
        <v>20</v>
      </c>
      <c r="K19" s="693" t="s">
        <v>387</v>
      </c>
      <c r="L19" s="700">
        <v>6</v>
      </c>
      <c r="M19" s="688"/>
      <c r="N19" s="700">
        <v>18</v>
      </c>
      <c r="O19" s="693" t="s">
        <v>390</v>
      </c>
      <c r="P19" s="700">
        <v>12</v>
      </c>
      <c r="Q19" s="692" t="s">
        <v>17</v>
      </c>
    </row>
    <row r="20" spans="1:17" ht="31.5" customHeight="1" x14ac:dyDescent="0.2">
      <c r="A20" s="688"/>
      <c r="B20" s="692" t="s">
        <v>20</v>
      </c>
      <c r="C20" s="693" t="s">
        <v>398</v>
      </c>
      <c r="D20" s="694">
        <v>12</v>
      </c>
      <c r="E20" s="688"/>
      <c r="F20" s="690"/>
      <c r="G20" s="701" t="s">
        <v>394</v>
      </c>
      <c r="H20" s="702">
        <v>17.8</v>
      </c>
      <c r="I20" s="688"/>
      <c r="J20" s="690"/>
      <c r="K20" s="701" t="s">
        <v>394</v>
      </c>
      <c r="L20" s="702">
        <v>17.5</v>
      </c>
      <c r="M20" s="688"/>
      <c r="N20" s="688"/>
      <c r="O20" s="703" t="s">
        <v>394</v>
      </c>
      <c r="P20" s="702">
        <v>37.166666666666664</v>
      </c>
    </row>
    <row r="21" spans="1:17" ht="30" x14ac:dyDescent="0.2">
      <c r="A21" s="688"/>
      <c r="B21" s="689" t="s">
        <v>21</v>
      </c>
      <c r="C21" s="698" t="s">
        <v>385</v>
      </c>
      <c r="D21" s="699">
        <v>11</v>
      </c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705" t="s">
        <v>400</v>
      </c>
      <c r="P21" s="688"/>
      <c r="Q21" s="688"/>
    </row>
    <row r="22" spans="1:17" ht="42.75" customHeight="1" x14ac:dyDescent="0.2">
      <c r="A22" s="688"/>
      <c r="B22" s="692" t="s">
        <v>22</v>
      </c>
      <c r="C22" s="693" t="s">
        <v>175</v>
      </c>
      <c r="D22" s="694">
        <v>11</v>
      </c>
      <c r="E22" s="688"/>
      <c r="F22" s="695">
        <v>3</v>
      </c>
      <c r="G22" s="696" t="s">
        <v>383</v>
      </c>
      <c r="H22" s="695">
        <v>27</v>
      </c>
      <c r="I22" s="688"/>
      <c r="J22" s="687" t="s">
        <v>401</v>
      </c>
      <c r="K22" s="688"/>
      <c r="L22" s="688"/>
      <c r="M22" s="688"/>
      <c r="N22" s="695">
        <v>1</v>
      </c>
      <c r="O22" s="696" t="s">
        <v>380</v>
      </c>
      <c r="P22" s="695">
        <v>45</v>
      </c>
      <c r="Q22" s="697" t="s">
        <v>18</v>
      </c>
    </row>
    <row r="23" spans="1:17" ht="15" x14ac:dyDescent="0.2">
      <c r="A23" s="688"/>
      <c r="B23" s="689" t="s">
        <v>23</v>
      </c>
      <c r="C23" s="698" t="s">
        <v>390</v>
      </c>
      <c r="D23" s="699">
        <v>11</v>
      </c>
      <c r="E23" s="688"/>
      <c r="F23" s="695">
        <v>11</v>
      </c>
      <c r="G23" s="696" t="s">
        <v>382</v>
      </c>
      <c r="H23" s="695">
        <v>23</v>
      </c>
      <c r="I23" s="688"/>
      <c r="J23" s="695">
        <v>1</v>
      </c>
      <c r="K23" s="696" t="s">
        <v>380</v>
      </c>
      <c r="L23" s="695">
        <v>28</v>
      </c>
      <c r="M23" s="688"/>
      <c r="N23" s="700">
        <v>5</v>
      </c>
      <c r="O23" s="693" t="s">
        <v>388</v>
      </c>
      <c r="P23" s="700">
        <v>33</v>
      </c>
      <c r="Q23" s="692" t="s">
        <v>19</v>
      </c>
    </row>
    <row r="24" spans="1:17" ht="15" x14ac:dyDescent="0.2">
      <c r="A24" s="688"/>
      <c r="B24" s="692" t="s">
        <v>24</v>
      </c>
      <c r="C24" s="693" t="s">
        <v>188</v>
      </c>
      <c r="D24" s="694">
        <v>10</v>
      </c>
      <c r="E24" s="688"/>
      <c r="F24" s="695">
        <v>18</v>
      </c>
      <c r="G24" s="696" t="s">
        <v>390</v>
      </c>
      <c r="H24" s="695">
        <v>20</v>
      </c>
      <c r="I24" s="688"/>
      <c r="J24" s="695">
        <v>7</v>
      </c>
      <c r="K24" s="696" t="s">
        <v>393</v>
      </c>
      <c r="L24" s="695">
        <v>22</v>
      </c>
      <c r="M24" s="688"/>
      <c r="N24" s="695">
        <v>7</v>
      </c>
      <c r="O24" s="696" t="s">
        <v>393</v>
      </c>
      <c r="P24" s="695">
        <v>29</v>
      </c>
      <c r="Q24" s="697" t="s">
        <v>20</v>
      </c>
    </row>
    <row r="25" spans="1:17" ht="15" x14ac:dyDescent="0.2">
      <c r="A25" s="688"/>
      <c r="B25" s="689" t="s">
        <v>78</v>
      </c>
      <c r="C25" s="698" t="s">
        <v>387</v>
      </c>
      <c r="D25" s="699">
        <v>8</v>
      </c>
      <c r="E25" s="688"/>
      <c r="F25" s="700">
        <v>14</v>
      </c>
      <c r="G25" s="693" t="s">
        <v>399</v>
      </c>
      <c r="H25" s="700">
        <v>19</v>
      </c>
      <c r="I25" s="688"/>
      <c r="J25" s="695">
        <v>14</v>
      </c>
      <c r="K25" s="696" t="s">
        <v>399</v>
      </c>
      <c r="L25" s="695">
        <v>19</v>
      </c>
      <c r="M25" s="688"/>
      <c r="N25" s="700">
        <v>14</v>
      </c>
      <c r="O25" s="693" t="s">
        <v>399</v>
      </c>
      <c r="P25" s="700">
        <v>26</v>
      </c>
      <c r="Q25" s="692" t="s">
        <v>21</v>
      </c>
    </row>
    <row r="26" spans="1:17" ht="15" x14ac:dyDescent="0.2">
      <c r="A26" s="688"/>
      <c r="B26" s="692" t="s">
        <v>338</v>
      </c>
      <c r="C26" s="693" t="s">
        <v>389</v>
      </c>
      <c r="D26" s="694">
        <v>8</v>
      </c>
      <c r="E26" s="688"/>
      <c r="F26" s="700">
        <v>7</v>
      </c>
      <c r="G26" s="693" t="s">
        <v>393</v>
      </c>
      <c r="H26" s="700">
        <v>15</v>
      </c>
      <c r="I26" s="688"/>
      <c r="J26" s="700">
        <v>12</v>
      </c>
      <c r="K26" s="693" t="s">
        <v>397</v>
      </c>
      <c r="L26" s="700">
        <v>15</v>
      </c>
      <c r="M26" s="688"/>
      <c r="N26" s="695">
        <v>13</v>
      </c>
      <c r="O26" s="696" t="s">
        <v>194</v>
      </c>
      <c r="P26" s="695">
        <v>24</v>
      </c>
      <c r="Q26" s="697" t="s">
        <v>22</v>
      </c>
    </row>
    <row r="27" spans="1:17" ht="15" x14ac:dyDescent="0.2">
      <c r="A27" s="688"/>
      <c r="B27" s="689" t="s">
        <v>402</v>
      </c>
      <c r="C27" s="698" t="s">
        <v>403</v>
      </c>
      <c r="D27" s="699">
        <v>6</v>
      </c>
      <c r="E27" s="688"/>
      <c r="F27" s="700">
        <v>22</v>
      </c>
      <c r="G27" s="693" t="s">
        <v>403</v>
      </c>
      <c r="H27" s="700">
        <v>12</v>
      </c>
      <c r="I27" s="688"/>
      <c r="J27" s="700">
        <v>22</v>
      </c>
      <c r="K27" s="693" t="s">
        <v>403</v>
      </c>
      <c r="L27" s="700">
        <v>13</v>
      </c>
      <c r="M27" s="688"/>
      <c r="N27" s="700">
        <v>10</v>
      </c>
      <c r="O27" s="693" t="s">
        <v>396</v>
      </c>
      <c r="P27" s="700">
        <v>14</v>
      </c>
      <c r="Q27" s="692" t="s">
        <v>23</v>
      </c>
    </row>
    <row r="28" spans="1:17" ht="30.75" customHeight="1" x14ac:dyDescent="0.2">
      <c r="A28" s="688"/>
      <c r="B28" s="706"/>
      <c r="C28" s="704"/>
      <c r="D28" s="707"/>
      <c r="E28" s="688"/>
      <c r="F28" s="690"/>
      <c r="G28" s="701" t="s">
        <v>394</v>
      </c>
      <c r="H28" s="702">
        <v>19.333333333333332</v>
      </c>
      <c r="I28" s="688"/>
      <c r="J28" s="688"/>
      <c r="K28" s="701" t="s">
        <v>394</v>
      </c>
      <c r="L28" s="702">
        <v>19.399999999999999</v>
      </c>
      <c r="M28" s="688"/>
      <c r="N28" s="688"/>
      <c r="O28" s="703" t="s">
        <v>394</v>
      </c>
      <c r="P28" s="702">
        <v>28.5</v>
      </c>
    </row>
    <row r="29" spans="1:17" ht="30" x14ac:dyDescent="0.2">
      <c r="A29" s="688"/>
      <c r="B29" s="706"/>
      <c r="C29" s="704"/>
      <c r="D29" s="707"/>
      <c r="E29" s="688"/>
      <c r="F29" s="688"/>
      <c r="G29" s="688"/>
      <c r="H29" s="688"/>
      <c r="I29" s="688"/>
      <c r="J29" s="688"/>
      <c r="K29" s="688"/>
      <c r="L29" s="688"/>
      <c r="M29" s="688"/>
      <c r="N29" s="688"/>
      <c r="O29" s="705" t="s">
        <v>404</v>
      </c>
      <c r="P29" s="688"/>
      <c r="Q29" s="688"/>
    </row>
    <row r="30" spans="1:17" ht="15" x14ac:dyDescent="0.2">
      <c r="A30" s="688"/>
      <c r="B30" s="688"/>
      <c r="C30" s="688"/>
      <c r="D30" s="688"/>
      <c r="E30" s="688"/>
      <c r="F30" s="695">
        <v>8</v>
      </c>
      <c r="G30" s="696" t="s">
        <v>386</v>
      </c>
      <c r="H30" s="695">
        <v>29</v>
      </c>
      <c r="I30" s="688"/>
      <c r="J30" s="695">
        <v>5</v>
      </c>
      <c r="K30" s="696" t="s">
        <v>388</v>
      </c>
      <c r="L30" s="695">
        <v>22</v>
      </c>
      <c r="M30" s="688"/>
      <c r="N30" s="695">
        <v>12</v>
      </c>
      <c r="O30" s="696" t="s">
        <v>397</v>
      </c>
      <c r="P30" s="695">
        <v>43</v>
      </c>
      <c r="Q30" s="697" t="s">
        <v>24</v>
      </c>
    </row>
    <row r="31" spans="1:17" ht="15" x14ac:dyDescent="0.2">
      <c r="A31" s="688"/>
      <c r="B31" s="688"/>
      <c r="C31" s="688"/>
      <c r="D31" s="688"/>
      <c r="E31" s="688"/>
      <c r="F31" s="695">
        <v>4</v>
      </c>
      <c r="G31" s="696" t="s">
        <v>149</v>
      </c>
      <c r="H31" s="695">
        <v>21</v>
      </c>
      <c r="I31" s="688"/>
      <c r="J31" s="695">
        <v>10</v>
      </c>
      <c r="K31" s="696" t="s">
        <v>396</v>
      </c>
      <c r="L31" s="695">
        <v>22</v>
      </c>
      <c r="M31" s="688"/>
      <c r="N31" s="700">
        <v>17</v>
      </c>
      <c r="O31" s="693" t="s">
        <v>175</v>
      </c>
      <c r="P31" s="700">
        <v>38</v>
      </c>
      <c r="Q31" s="692" t="s">
        <v>78</v>
      </c>
    </row>
    <row r="32" spans="1:17" ht="15" x14ac:dyDescent="0.2">
      <c r="A32" s="708"/>
      <c r="B32" s="708"/>
      <c r="C32" s="708"/>
      <c r="D32" s="706"/>
      <c r="E32" s="688"/>
      <c r="F32" s="695">
        <v>21</v>
      </c>
      <c r="G32" s="696" t="s">
        <v>389</v>
      </c>
      <c r="H32" s="695">
        <v>17</v>
      </c>
      <c r="I32" s="688"/>
      <c r="J32" s="695">
        <v>13</v>
      </c>
      <c r="K32" s="696" t="s">
        <v>194</v>
      </c>
      <c r="L32" s="695">
        <v>17</v>
      </c>
      <c r="M32" s="688"/>
      <c r="N32" s="695">
        <v>22</v>
      </c>
      <c r="O32" s="696" t="s">
        <v>403</v>
      </c>
      <c r="P32" s="695">
        <v>30</v>
      </c>
      <c r="Q32" s="697" t="s">
        <v>338</v>
      </c>
    </row>
    <row r="33" spans="1:17" ht="15" x14ac:dyDescent="0.2">
      <c r="A33" s="708"/>
      <c r="B33" s="708"/>
      <c r="C33" s="708"/>
      <c r="D33" s="706"/>
      <c r="E33" s="688"/>
      <c r="F33" s="700">
        <v>13</v>
      </c>
      <c r="G33" s="693" t="s">
        <v>194</v>
      </c>
      <c r="H33" s="700">
        <v>10</v>
      </c>
      <c r="I33" s="688"/>
      <c r="J33" s="700">
        <v>17</v>
      </c>
      <c r="K33" s="693" t="s">
        <v>175</v>
      </c>
      <c r="L33" s="700">
        <v>17</v>
      </c>
      <c r="M33" s="688"/>
      <c r="N33" s="700">
        <v>15</v>
      </c>
      <c r="O33" s="693" t="s">
        <v>398</v>
      </c>
      <c r="P33" s="700">
        <v>26</v>
      </c>
      <c r="Q33" s="692" t="s">
        <v>402</v>
      </c>
    </row>
    <row r="34" spans="1:17" ht="30" x14ac:dyDescent="0.2">
      <c r="A34" s="708"/>
      <c r="B34" s="708"/>
      <c r="C34" s="708"/>
      <c r="D34" s="706"/>
      <c r="E34" s="708"/>
      <c r="F34" s="700">
        <v>17</v>
      </c>
      <c r="G34" s="693" t="s">
        <v>175</v>
      </c>
      <c r="H34" s="700">
        <v>9</v>
      </c>
      <c r="I34" s="688"/>
      <c r="J34" s="700">
        <v>15</v>
      </c>
      <c r="K34" s="693" t="s">
        <v>398</v>
      </c>
      <c r="L34" s="700">
        <v>6</v>
      </c>
      <c r="M34" s="688"/>
      <c r="N34" s="688"/>
      <c r="O34" s="703" t="s">
        <v>394</v>
      </c>
      <c r="P34" s="702">
        <v>34.25</v>
      </c>
    </row>
    <row r="35" spans="1:17" ht="38.25" customHeight="1" x14ac:dyDescent="0.2">
      <c r="A35" s="708"/>
      <c r="B35" s="706"/>
      <c r="C35" s="704"/>
      <c r="D35" s="709"/>
      <c r="E35" s="708"/>
      <c r="F35" s="700">
        <v>12</v>
      </c>
      <c r="G35" s="693" t="s">
        <v>397</v>
      </c>
      <c r="H35" s="700">
        <v>8</v>
      </c>
      <c r="I35" s="688"/>
      <c r="J35" s="688"/>
      <c r="K35" s="701" t="s">
        <v>394</v>
      </c>
      <c r="L35" s="702">
        <v>16.8</v>
      </c>
      <c r="M35" s="688"/>
      <c r="N35" s="688"/>
      <c r="O35" s="688"/>
      <c r="P35" s="688"/>
      <c r="Q35" s="688"/>
    </row>
    <row r="36" spans="1:17" ht="30" x14ac:dyDescent="0.2">
      <c r="A36" s="708"/>
      <c r="B36" s="706"/>
      <c r="C36" s="704"/>
      <c r="D36" s="706"/>
      <c r="E36" s="708"/>
      <c r="F36" s="706"/>
      <c r="G36" s="701" t="s">
        <v>394</v>
      </c>
      <c r="H36" s="702">
        <v>15.666666666666666</v>
      </c>
      <c r="I36" s="688"/>
      <c r="J36" s="688"/>
      <c r="K36" s="688"/>
      <c r="L36" s="688"/>
      <c r="M36" s="688"/>
      <c r="N36" s="688"/>
      <c r="O36" s="688"/>
      <c r="P36" s="688"/>
      <c r="Q36" s="688"/>
    </row>
    <row r="37" spans="1:17" ht="23.25" x14ac:dyDescent="0.2">
      <c r="A37" s="708"/>
      <c r="B37" s="900" t="s">
        <v>405</v>
      </c>
      <c r="C37" s="901"/>
      <c r="D37" s="901"/>
      <c r="E37" s="712"/>
      <c r="F37" s="706"/>
      <c r="G37" s="704"/>
      <c r="H37" s="706"/>
      <c r="I37" s="688"/>
      <c r="J37" s="688"/>
      <c r="K37" s="688"/>
      <c r="L37" s="688"/>
      <c r="M37" s="688"/>
      <c r="N37" s="688"/>
      <c r="O37" s="688"/>
      <c r="P37" s="688"/>
      <c r="Q37" s="688"/>
    </row>
    <row r="38" spans="1:17" ht="20.25" customHeight="1" x14ac:dyDescent="0.2">
      <c r="B38" s="713" t="s">
        <v>406</v>
      </c>
      <c r="C38" s="713" t="s">
        <v>407</v>
      </c>
      <c r="D38" s="713" t="s">
        <v>408</v>
      </c>
      <c r="E38" s="710"/>
    </row>
    <row r="39" spans="1:17" ht="15" x14ac:dyDescent="0.2">
      <c r="B39" s="697" t="s">
        <v>6</v>
      </c>
      <c r="C39" s="696" t="s">
        <v>79</v>
      </c>
      <c r="D39" s="695">
        <v>20</v>
      </c>
      <c r="E39" s="711"/>
    </row>
    <row r="40" spans="1:17" ht="15" x14ac:dyDescent="0.2">
      <c r="B40" s="692" t="s">
        <v>7</v>
      </c>
      <c r="C40" s="693" t="s">
        <v>75</v>
      </c>
      <c r="D40" s="700">
        <v>19</v>
      </c>
      <c r="E40" s="711"/>
    </row>
    <row r="41" spans="1:17" ht="15" x14ac:dyDescent="0.2">
      <c r="B41" s="697" t="s">
        <v>8</v>
      </c>
      <c r="C41" s="696" t="s">
        <v>33</v>
      </c>
      <c r="D41" s="695">
        <v>18</v>
      </c>
      <c r="E41" s="711"/>
    </row>
    <row r="42" spans="1:17" ht="15" x14ac:dyDescent="0.2">
      <c r="B42" s="692" t="s">
        <v>9</v>
      </c>
      <c r="C42" s="693" t="s">
        <v>29</v>
      </c>
      <c r="D42" s="700">
        <v>17</v>
      </c>
      <c r="E42" s="711"/>
    </row>
    <row r="43" spans="1:17" ht="15" x14ac:dyDescent="0.2">
      <c r="B43" s="697" t="s">
        <v>10</v>
      </c>
      <c r="C43" s="696" t="s">
        <v>409</v>
      </c>
      <c r="D43" s="695"/>
      <c r="E43" s="711"/>
    </row>
    <row r="44" spans="1:17" ht="15" x14ac:dyDescent="0.2">
      <c r="B44" s="692" t="s">
        <v>11</v>
      </c>
      <c r="C44" s="693" t="s">
        <v>410</v>
      </c>
      <c r="D44" s="700"/>
      <c r="E44" s="711"/>
    </row>
    <row r="45" spans="1:17" ht="15" x14ac:dyDescent="0.2">
      <c r="B45" s="697" t="s">
        <v>12</v>
      </c>
      <c r="C45" s="696" t="s">
        <v>241</v>
      </c>
      <c r="D45" s="695">
        <v>16</v>
      </c>
      <c r="E45" s="711"/>
    </row>
    <row r="46" spans="1:17" ht="15" x14ac:dyDescent="0.2">
      <c r="B46" s="692" t="s">
        <v>13</v>
      </c>
      <c r="C46" s="693" t="s">
        <v>44</v>
      </c>
      <c r="D46" s="700">
        <v>15</v>
      </c>
      <c r="E46" s="711"/>
    </row>
    <row r="47" spans="1:17" ht="15" x14ac:dyDescent="0.2">
      <c r="B47" s="697" t="s">
        <v>14</v>
      </c>
      <c r="C47" s="696" t="s">
        <v>132</v>
      </c>
      <c r="D47" s="695">
        <v>14</v>
      </c>
      <c r="E47" s="711"/>
    </row>
    <row r="48" spans="1:17" ht="15" x14ac:dyDescent="0.2">
      <c r="B48" s="692" t="s">
        <v>15</v>
      </c>
      <c r="C48" s="693" t="s">
        <v>162</v>
      </c>
      <c r="D48" s="700">
        <v>13</v>
      </c>
      <c r="E48" s="711"/>
    </row>
    <row r="49" spans="2:5" ht="15" x14ac:dyDescent="0.2">
      <c r="B49" s="697" t="s">
        <v>16</v>
      </c>
      <c r="C49" s="696" t="s">
        <v>80</v>
      </c>
      <c r="D49" s="695">
        <v>12</v>
      </c>
      <c r="E49" s="711"/>
    </row>
    <row r="50" spans="2:5" ht="15" x14ac:dyDescent="0.2">
      <c r="B50" s="692" t="s">
        <v>17</v>
      </c>
      <c r="C50" s="693" t="s">
        <v>28</v>
      </c>
      <c r="D50" s="700">
        <v>11</v>
      </c>
      <c r="E50" s="711"/>
    </row>
    <row r="51" spans="2:5" ht="15" x14ac:dyDescent="0.2">
      <c r="B51" s="697" t="s">
        <v>18</v>
      </c>
      <c r="C51" s="696" t="s">
        <v>58</v>
      </c>
      <c r="D51" s="695"/>
      <c r="E51" s="711"/>
    </row>
    <row r="52" spans="2:5" ht="15" x14ac:dyDescent="0.2">
      <c r="B52" s="692" t="s">
        <v>19</v>
      </c>
      <c r="C52" s="693" t="s">
        <v>34</v>
      </c>
      <c r="D52" s="700">
        <v>10</v>
      </c>
      <c r="E52" s="711"/>
    </row>
    <row r="53" spans="2:5" ht="15" x14ac:dyDescent="0.2">
      <c r="B53" s="697" t="s">
        <v>20</v>
      </c>
      <c r="C53" s="696" t="s">
        <v>45</v>
      </c>
      <c r="D53" s="695">
        <v>9</v>
      </c>
      <c r="E53" s="711"/>
    </row>
    <row r="54" spans="2:5" ht="15" x14ac:dyDescent="0.2">
      <c r="B54" s="692" t="s">
        <v>21</v>
      </c>
      <c r="C54" s="693" t="s">
        <v>31</v>
      </c>
      <c r="D54" s="700">
        <v>8</v>
      </c>
      <c r="E54" s="711"/>
    </row>
    <row r="55" spans="2:5" ht="15" x14ac:dyDescent="0.2">
      <c r="B55" s="697" t="s">
        <v>22</v>
      </c>
      <c r="C55" s="696" t="s">
        <v>32</v>
      </c>
      <c r="D55" s="695">
        <v>7</v>
      </c>
      <c r="E55" s="711"/>
    </row>
    <row r="56" spans="2:5" ht="15" x14ac:dyDescent="0.2">
      <c r="B56" s="692" t="s">
        <v>23</v>
      </c>
      <c r="C56" s="693" t="s">
        <v>59</v>
      </c>
      <c r="D56" s="700">
        <v>6</v>
      </c>
      <c r="E56" s="711"/>
    </row>
    <row r="57" spans="2:5" ht="15" x14ac:dyDescent="0.2">
      <c r="B57" s="697" t="s">
        <v>24</v>
      </c>
      <c r="C57" s="696" t="s">
        <v>180</v>
      </c>
      <c r="D57" s="695">
        <v>5</v>
      </c>
      <c r="E57" s="711"/>
    </row>
    <row r="58" spans="2:5" ht="15" x14ac:dyDescent="0.2">
      <c r="B58" s="692" t="s">
        <v>78</v>
      </c>
      <c r="C58" s="693" t="s">
        <v>46</v>
      </c>
      <c r="D58" s="700">
        <v>4</v>
      </c>
      <c r="E58" s="711"/>
    </row>
    <row r="59" spans="2:5" ht="15" x14ac:dyDescent="0.2">
      <c r="B59" s="697" t="s">
        <v>338</v>
      </c>
      <c r="C59" s="696" t="s">
        <v>30</v>
      </c>
      <c r="D59" s="695">
        <v>3</v>
      </c>
      <c r="E59" s="711"/>
    </row>
    <row r="60" spans="2:5" ht="15" x14ac:dyDescent="0.2">
      <c r="B60" s="692" t="s">
        <v>402</v>
      </c>
      <c r="C60" s="693" t="s">
        <v>60</v>
      </c>
      <c r="D60" s="700">
        <v>2</v>
      </c>
      <c r="E60" s="711"/>
    </row>
    <row r="61" spans="2:5" x14ac:dyDescent="0.2">
      <c r="B61" s="710"/>
      <c r="C61" s="710"/>
      <c r="D61" s="710"/>
      <c r="E61" s="710"/>
    </row>
    <row r="64" spans="2:5" ht="15" x14ac:dyDescent="0.25">
      <c r="B64" s="900" t="s">
        <v>413</v>
      </c>
      <c r="C64" s="901"/>
      <c r="D64" s="901"/>
      <c r="E64" s="714" t="s">
        <v>414</v>
      </c>
    </row>
    <row r="65" spans="2:8" ht="13.5" thickBot="1" x14ac:dyDescent="0.25"/>
    <row r="66" spans="2:8" ht="15.75" thickBot="1" x14ac:dyDescent="0.3">
      <c r="B66" s="740" t="s">
        <v>0</v>
      </c>
      <c r="C66" s="741" t="s">
        <v>1</v>
      </c>
      <c r="D66" s="741" t="s">
        <v>377</v>
      </c>
      <c r="E66" s="742" t="s">
        <v>62</v>
      </c>
    </row>
    <row r="67" spans="2:8" ht="15" x14ac:dyDescent="0.25">
      <c r="B67" s="736" t="s">
        <v>6</v>
      </c>
      <c r="C67" s="737" t="s">
        <v>104</v>
      </c>
      <c r="D67" s="738">
        <v>73</v>
      </c>
      <c r="E67" s="739">
        <v>20</v>
      </c>
    </row>
    <row r="68" spans="2:8" ht="15" x14ac:dyDescent="0.25">
      <c r="B68" s="723" t="s">
        <v>7</v>
      </c>
      <c r="C68" s="716" t="s">
        <v>100</v>
      </c>
      <c r="D68" s="717">
        <v>61</v>
      </c>
      <c r="E68" s="727">
        <v>19</v>
      </c>
    </row>
    <row r="69" spans="2:8" ht="15" x14ac:dyDescent="0.25">
      <c r="B69" s="722" t="s">
        <v>8</v>
      </c>
      <c r="C69" s="720" t="s">
        <v>154</v>
      </c>
      <c r="D69" s="719">
        <v>55</v>
      </c>
      <c r="E69" s="726">
        <v>18</v>
      </c>
    </row>
    <row r="70" spans="2:8" ht="15" x14ac:dyDescent="0.25">
      <c r="B70" s="723" t="s">
        <v>9</v>
      </c>
      <c r="C70" s="716" t="s">
        <v>128</v>
      </c>
      <c r="D70" s="717">
        <v>50</v>
      </c>
      <c r="E70" s="727">
        <v>17</v>
      </c>
    </row>
    <row r="71" spans="2:8" ht="15" x14ac:dyDescent="0.25">
      <c r="B71" s="722" t="s">
        <v>10</v>
      </c>
      <c r="C71" s="720" t="s">
        <v>219</v>
      </c>
      <c r="D71" s="719">
        <v>45</v>
      </c>
      <c r="E71" s="726">
        <v>16</v>
      </c>
      <c r="F71" s="718"/>
      <c r="G71" s="718"/>
      <c r="H71" s="718"/>
    </row>
    <row r="72" spans="2:8" ht="15" x14ac:dyDescent="0.25">
      <c r="B72" s="723" t="s">
        <v>11</v>
      </c>
      <c r="C72" s="716" t="s">
        <v>161</v>
      </c>
      <c r="D72" s="717">
        <v>42</v>
      </c>
      <c r="E72" s="727">
        <v>15</v>
      </c>
      <c r="F72" s="718"/>
      <c r="G72" s="718"/>
      <c r="H72" s="718"/>
    </row>
    <row r="73" spans="2:8" ht="15" x14ac:dyDescent="0.25">
      <c r="B73" s="722" t="s">
        <v>12</v>
      </c>
      <c r="C73" s="720" t="s">
        <v>218</v>
      </c>
      <c r="D73" s="719">
        <v>41</v>
      </c>
      <c r="E73" s="726">
        <v>14</v>
      </c>
      <c r="F73" s="718"/>
      <c r="G73" s="718"/>
      <c r="H73" s="718"/>
    </row>
    <row r="74" spans="2:8" ht="15" x14ac:dyDescent="0.25">
      <c r="B74" s="723" t="s">
        <v>411</v>
      </c>
      <c r="C74" s="716" t="s">
        <v>220</v>
      </c>
      <c r="D74" s="717">
        <v>38</v>
      </c>
      <c r="E74" s="727">
        <v>13</v>
      </c>
      <c r="F74" s="718"/>
      <c r="G74" s="718"/>
      <c r="H74" s="718"/>
    </row>
    <row r="75" spans="2:8" ht="15" x14ac:dyDescent="0.25">
      <c r="B75" s="722" t="s">
        <v>411</v>
      </c>
      <c r="C75" s="720" t="s">
        <v>129</v>
      </c>
      <c r="D75" s="719">
        <v>38</v>
      </c>
      <c r="E75" s="726">
        <v>13</v>
      </c>
      <c r="F75" s="718"/>
      <c r="G75" s="718"/>
      <c r="H75" s="718"/>
    </row>
    <row r="76" spans="2:8" ht="15" x14ac:dyDescent="0.25">
      <c r="B76" s="723" t="s">
        <v>15</v>
      </c>
      <c r="C76" s="716" t="s">
        <v>221</v>
      </c>
      <c r="D76" s="717">
        <v>35</v>
      </c>
      <c r="E76" s="727">
        <v>11</v>
      </c>
      <c r="F76" s="718"/>
      <c r="G76" s="718"/>
      <c r="H76" s="718"/>
    </row>
    <row r="77" spans="2:8" ht="15" x14ac:dyDescent="0.25">
      <c r="B77" s="722" t="s">
        <v>16</v>
      </c>
      <c r="C77" s="720" t="s">
        <v>216</v>
      </c>
      <c r="D77" s="719">
        <v>34</v>
      </c>
      <c r="E77" s="726">
        <v>10</v>
      </c>
      <c r="F77" s="718"/>
      <c r="G77" s="718"/>
      <c r="H77" s="718"/>
    </row>
    <row r="78" spans="2:8" ht="15" x14ac:dyDescent="0.25">
      <c r="B78" s="723" t="s">
        <v>412</v>
      </c>
      <c r="C78" s="716" t="s">
        <v>131</v>
      </c>
      <c r="D78" s="717">
        <v>31</v>
      </c>
      <c r="E78" s="727">
        <v>9</v>
      </c>
      <c r="F78" s="714"/>
      <c r="G78" s="714"/>
      <c r="H78" s="714"/>
    </row>
    <row r="79" spans="2:8" ht="15.75" thickBot="1" x14ac:dyDescent="0.3">
      <c r="B79" s="724" t="s">
        <v>412</v>
      </c>
      <c r="C79" s="725" t="s">
        <v>105</v>
      </c>
      <c r="D79" s="728">
        <v>31</v>
      </c>
      <c r="E79" s="729">
        <v>9</v>
      </c>
    </row>
    <row r="81" spans="2:5" ht="15" x14ac:dyDescent="0.25">
      <c r="B81" s="900" t="s">
        <v>415</v>
      </c>
      <c r="C81" s="901"/>
      <c r="D81" s="901"/>
      <c r="E81" s="714" t="s">
        <v>414</v>
      </c>
    </row>
    <row r="82" spans="2:5" ht="13.5" thickBot="1" x14ac:dyDescent="0.25">
      <c r="E82" s="26"/>
    </row>
    <row r="83" spans="2:5" ht="15.75" thickBot="1" x14ac:dyDescent="0.3">
      <c r="B83" s="740" t="s">
        <v>0</v>
      </c>
      <c r="C83" s="741" t="s">
        <v>1</v>
      </c>
      <c r="D83" s="741" t="s">
        <v>377</v>
      </c>
      <c r="E83" s="742" t="s">
        <v>62</v>
      </c>
    </row>
    <row r="84" spans="2:5" ht="15" x14ac:dyDescent="0.25">
      <c r="B84" s="743" t="s">
        <v>6</v>
      </c>
      <c r="C84" s="737" t="s">
        <v>227</v>
      </c>
      <c r="D84" s="744">
        <v>62</v>
      </c>
      <c r="E84" s="739">
        <v>10</v>
      </c>
    </row>
    <row r="85" spans="2:5" ht="15" x14ac:dyDescent="0.25">
      <c r="B85" s="731" t="s">
        <v>7</v>
      </c>
      <c r="C85" s="716" t="s">
        <v>416</v>
      </c>
      <c r="D85" s="715">
        <v>45</v>
      </c>
      <c r="E85" s="727">
        <v>9</v>
      </c>
    </row>
    <row r="86" spans="2:5" ht="15" x14ac:dyDescent="0.25">
      <c r="B86" s="730" t="s">
        <v>8</v>
      </c>
      <c r="C86" s="720" t="s">
        <v>230</v>
      </c>
      <c r="D86" s="721">
        <v>38</v>
      </c>
      <c r="E86" s="726">
        <v>8</v>
      </c>
    </row>
    <row r="87" spans="2:5" ht="15.75" thickBot="1" x14ac:dyDescent="0.3">
      <c r="B87" s="732" t="s">
        <v>9</v>
      </c>
      <c r="C87" s="733" t="s">
        <v>139</v>
      </c>
      <c r="D87" s="734">
        <v>34</v>
      </c>
      <c r="E87" s="735">
        <v>7</v>
      </c>
    </row>
  </sheetData>
  <mergeCells count="4">
    <mergeCell ref="A1:H1"/>
    <mergeCell ref="B37:D37"/>
    <mergeCell ref="B64:D64"/>
    <mergeCell ref="B81:D81"/>
  </mergeCells>
  <phoneticPr fontId="1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B34" sqref="B34"/>
    </sheetView>
  </sheetViews>
  <sheetFormatPr defaultColWidth="11.5703125" defaultRowHeight="12.75" x14ac:dyDescent="0.2"/>
  <cols>
    <col min="1" max="1" width="8" customWidth="1"/>
    <col min="2" max="2" width="32.140625" customWidth="1"/>
    <col min="3" max="3" width="13.5703125" customWidth="1"/>
    <col min="4" max="4" width="11.85546875" style="5" customWidth="1"/>
    <col min="5" max="5" width="11.5703125" style="5"/>
    <col min="6" max="6" width="18.42578125" style="5" customWidth="1"/>
  </cols>
  <sheetData>
    <row r="1" spans="1:6" ht="33" customHeight="1" thickBot="1" x14ac:dyDescent="0.25">
      <c r="A1" s="902" t="s">
        <v>426</v>
      </c>
      <c r="B1" s="903"/>
      <c r="C1" s="903"/>
      <c r="D1" s="768">
        <v>42322</v>
      </c>
      <c r="E1" s="769" t="s">
        <v>428</v>
      </c>
      <c r="F1" s="770" t="s">
        <v>427</v>
      </c>
    </row>
    <row r="2" spans="1:6" ht="30.75" thickBot="1" x14ac:dyDescent="0.25">
      <c r="A2" s="771" t="s">
        <v>0</v>
      </c>
      <c r="B2" s="778" t="s">
        <v>1</v>
      </c>
      <c r="C2" s="779" t="s">
        <v>425</v>
      </c>
      <c r="D2" s="756" t="s">
        <v>63</v>
      </c>
      <c r="E2" s="756" t="s">
        <v>56</v>
      </c>
      <c r="F2" s="757" t="s">
        <v>62</v>
      </c>
    </row>
    <row r="3" spans="1:6" ht="15" x14ac:dyDescent="0.25">
      <c r="A3" s="767">
        <v>1</v>
      </c>
      <c r="B3" s="782" t="s">
        <v>30</v>
      </c>
      <c r="C3" s="783">
        <v>2.5152777777777777E-3</v>
      </c>
      <c r="D3" s="784">
        <v>0</v>
      </c>
      <c r="E3" s="791">
        <v>4.1666666666666699E-2</v>
      </c>
      <c r="F3" s="793">
        <v>20</v>
      </c>
    </row>
    <row r="4" spans="1:6" ht="15" x14ac:dyDescent="0.25">
      <c r="A4" s="772">
        <v>2</v>
      </c>
      <c r="B4" s="785" t="s">
        <v>132</v>
      </c>
      <c r="C4" s="780">
        <v>2.6474537037037035E-3</v>
      </c>
      <c r="D4" s="781">
        <f>C4-$C$3</f>
        <v>1.3217592592592578E-4</v>
      </c>
      <c r="E4" s="759">
        <f>D4-D3</f>
        <v>1.3217592592592578E-4</v>
      </c>
      <c r="F4" s="794">
        <v>19</v>
      </c>
    </row>
    <row r="5" spans="1:6" ht="15" x14ac:dyDescent="0.25">
      <c r="A5" s="773">
        <v>3</v>
      </c>
      <c r="B5" s="785" t="s">
        <v>28</v>
      </c>
      <c r="C5" s="780">
        <v>2.7346064814814815E-3</v>
      </c>
      <c r="D5" s="781">
        <f t="shared" ref="D5:D20" si="0">C5-$C$3</f>
        <v>2.1932870370370379E-4</v>
      </c>
      <c r="E5" s="759">
        <f t="shared" ref="E5:E20" si="1">D5-D4</f>
        <v>8.7152777777778009E-5</v>
      </c>
      <c r="F5" s="794">
        <v>18</v>
      </c>
    </row>
    <row r="6" spans="1:6" ht="15" x14ac:dyDescent="0.25">
      <c r="A6" s="774">
        <v>4</v>
      </c>
      <c r="B6" s="786" t="s">
        <v>84</v>
      </c>
      <c r="C6" s="780">
        <v>2.8021990740740746E-3</v>
      </c>
      <c r="D6" s="781">
        <f t="shared" si="0"/>
        <v>2.8692129629629684E-4</v>
      </c>
      <c r="E6" s="759">
        <f t="shared" si="1"/>
        <v>6.7592592592593051E-5</v>
      </c>
      <c r="F6" s="794"/>
    </row>
    <row r="7" spans="1:6" ht="15" x14ac:dyDescent="0.25">
      <c r="A7" s="775">
        <v>5</v>
      </c>
      <c r="B7" s="786" t="s">
        <v>410</v>
      </c>
      <c r="C7" s="780">
        <v>2.8699074074074074E-3</v>
      </c>
      <c r="D7" s="781">
        <f t="shared" si="0"/>
        <v>3.5462962962962965E-4</v>
      </c>
      <c r="E7" s="759">
        <f t="shared" si="1"/>
        <v>6.7708333333332815E-5</v>
      </c>
      <c r="F7" s="794"/>
    </row>
    <row r="8" spans="1:6" ht="15" x14ac:dyDescent="0.25">
      <c r="A8" s="774">
        <v>6</v>
      </c>
      <c r="B8" s="786" t="s">
        <v>29</v>
      </c>
      <c r="C8" s="780">
        <v>2.9915509259259257E-3</v>
      </c>
      <c r="D8" s="781">
        <f t="shared" si="0"/>
        <v>4.7627314814814798E-4</v>
      </c>
      <c r="E8" s="759">
        <f t="shared" si="1"/>
        <v>1.2164351851851832E-4</v>
      </c>
      <c r="F8" s="794">
        <v>17</v>
      </c>
    </row>
    <row r="9" spans="1:6" ht="15" x14ac:dyDescent="0.25">
      <c r="A9" s="775">
        <v>7</v>
      </c>
      <c r="B9" s="786" t="s">
        <v>32</v>
      </c>
      <c r="C9" s="780">
        <v>3.0599537037037036E-3</v>
      </c>
      <c r="D9" s="781">
        <f t="shared" si="0"/>
        <v>5.4467592592592588E-4</v>
      </c>
      <c r="E9" s="759">
        <f t="shared" si="1"/>
        <v>6.8402777777777906E-5</v>
      </c>
      <c r="F9" s="794">
        <v>16</v>
      </c>
    </row>
    <row r="10" spans="1:6" ht="15" x14ac:dyDescent="0.25">
      <c r="A10" s="774">
        <v>8</v>
      </c>
      <c r="B10" s="786" t="s">
        <v>46</v>
      </c>
      <c r="C10" s="780">
        <v>3.3427083333333334E-3</v>
      </c>
      <c r="D10" s="781">
        <f t="shared" si="0"/>
        <v>8.2743055555555564E-4</v>
      </c>
      <c r="E10" s="759">
        <f t="shared" si="1"/>
        <v>2.8275462962962976E-4</v>
      </c>
      <c r="F10" s="794">
        <v>15</v>
      </c>
    </row>
    <row r="11" spans="1:6" ht="15" x14ac:dyDescent="0.25">
      <c r="A11" s="775">
        <v>9</v>
      </c>
      <c r="B11" s="786" t="s">
        <v>60</v>
      </c>
      <c r="C11" s="780">
        <v>3.3611111111111112E-3</v>
      </c>
      <c r="D11" s="781">
        <f t="shared" si="0"/>
        <v>8.4583333333333342E-4</v>
      </c>
      <c r="E11" s="759">
        <f t="shared" si="1"/>
        <v>1.8402777777777775E-5</v>
      </c>
      <c r="F11" s="794">
        <v>14</v>
      </c>
    </row>
    <row r="12" spans="1:6" ht="15" x14ac:dyDescent="0.25">
      <c r="A12" s="774">
        <v>10</v>
      </c>
      <c r="B12" s="786" t="s">
        <v>59</v>
      </c>
      <c r="C12" s="780">
        <v>3.4121527777777778E-3</v>
      </c>
      <c r="D12" s="781">
        <f t="shared" si="0"/>
        <v>8.968750000000001E-4</v>
      </c>
      <c r="E12" s="759">
        <f t="shared" si="1"/>
        <v>5.1041666666666683E-5</v>
      </c>
      <c r="F12" s="794">
        <v>13</v>
      </c>
    </row>
    <row r="13" spans="1:6" ht="15" x14ac:dyDescent="0.25">
      <c r="A13" s="775">
        <v>11</v>
      </c>
      <c r="B13" s="787" t="s">
        <v>44</v>
      </c>
      <c r="C13" s="780">
        <v>3.4798611111111111E-3</v>
      </c>
      <c r="D13" s="781">
        <f t="shared" si="0"/>
        <v>9.6458333333333335E-4</v>
      </c>
      <c r="E13" s="759">
        <f t="shared" si="1"/>
        <v>6.7708333333333249E-5</v>
      </c>
      <c r="F13" s="794">
        <v>12</v>
      </c>
    </row>
    <row r="14" spans="1:6" ht="15" x14ac:dyDescent="0.25">
      <c r="A14" s="774">
        <v>12</v>
      </c>
      <c r="B14" s="786" t="s">
        <v>75</v>
      </c>
      <c r="C14" s="780">
        <v>3.5606481481481483E-3</v>
      </c>
      <c r="D14" s="781">
        <f t="shared" si="0"/>
        <v>1.0453703703703706E-3</v>
      </c>
      <c r="E14" s="759">
        <f t="shared" si="1"/>
        <v>8.0787037037037199E-5</v>
      </c>
      <c r="F14" s="794">
        <v>11</v>
      </c>
    </row>
    <row r="15" spans="1:6" ht="15" x14ac:dyDescent="0.25">
      <c r="A15" s="775">
        <v>13</v>
      </c>
      <c r="B15" s="786" t="s">
        <v>80</v>
      </c>
      <c r="C15" s="780">
        <v>3.6559027777777774E-3</v>
      </c>
      <c r="D15" s="781">
        <f t="shared" si="0"/>
        <v>1.1406249999999997E-3</v>
      </c>
      <c r="E15" s="759">
        <f t="shared" si="1"/>
        <v>9.5254629629629162E-5</v>
      </c>
      <c r="F15" s="794">
        <v>10</v>
      </c>
    </row>
    <row r="16" spans="1:6" ht="15" x14ac:dyDescent="0.25">
      <c r="A16" s="774">
        <v>14</v>
      </c>
      <c r="B16" s="786" t="s">
        <v>79</v>
      </c>
      <c r="C16" s="780">
        <v>3.705324074074074E-3</v>
      </c>
      <c r="D16" s="781">
        <f t="shared" si="0"/>
        <v>1.1900462962962963E-3</v>
      </c>
      <c r="E16" s="759">
        <f t="shared" si="1"/>
        <v>4.9421296296296539E-5</v>
      </c>
      <c r="F16" s="794">
        <v>9</v>
      </c>
    </row>
    <row r="17" spans="1:6" ht="15" x14ac:dyDescent="0.25">
      <c r="A17" s="775">
        <v>15</v>
      </c>
      <c r="B17" s="787" t="s">
        <v>31</v>
      </c>
      <c r="C17" s="780">
        <v>3.8832175925925926E-3</v>
      </c>
      <c r="D17" s="781">
        <f t="shared" si="0"/>
        <v>1.3679398148148149E-3</v>
      </c>
      <c r="E17" s="759">
        <f t="shared" si="1"/>
        <v>1.7789351851851863E-4</v>
      </c>
      <c r="F17" s="794">
        <v>8</v>
      </c>
    </row>
    <row r="18" spans="1:6" ht="15" x14ac:dyDescent="0.25">
      <c r="A18" s="774">
        <v>16</v>
      </c>
      <c r="B18" s="786" t="s">
        <v>45</v>
      </c>
      <c r="C18" s="780">
        <v>3.9822916666666661E-3</v>
      </c>
      <c r="D18" s="781">
        <f t="shared" si="0"/>
        <v>1.4670138888888884E-3</v>
      </c>
      <c r="E18" s="759">
        <f t="shared" si="1"/>
        <v>9.9074074074073475E-5</v>
      </c>
      <c r="F18" s="794">
        <v>7</v>
      </c>
    </row>
    <row r="19" spans="1:6" ht="15" x14ac:dyDescent="0.25">
      <c r="A19" s="776">
        <v>17</v>
      </c>
      <c r="B19" s="786" t="s">
        <v>364</v>
      </c>
      <c r="C19" s="780">
        <v>4.4493055555555553E-3</v>
      </c>
      <c r="D19" s="781">
        <f t="shared" si="0"/>
        <v>1.9340277777777776E-3</v>
      </c>
      <c r="E19" s="759">
        <f t="shared" si="1"/>
        <v>4.6701388888888921E-4</v>
      </c>
      <c r="F19" s="794"/>
    </row>
    <row r="20" spans="1:6" ht="15" x14ac:dyDescent="0.25">
      <c r="A20" s="777">
        <v>18</v>
      </c>
      <c r="B20" s="787" t="s">
        <v>33</v>
      </c>
      <c r="C20" s="780">
        <v>4.6780092592592594E-3</v>
      </c>
      <c r="D20" s="781">
        <f t="shared" si="0"/>
        <v>2.1627314814814816E-3</v>
      </c>
      <c r="E20" s="759">
        <f t="shared" si="1"/>
        <v>2.2870370370370405E-4</v>
      </c>
      <c r="F20" s="794">
        <v>6</v>
      </c>
    </row>
    <row r="21" spans="1:6" s="283" customFormat="1" ht="15" x14ac:dyDescent="0.25">
      <c r="A21" s="777">
        <v>19</v>
      </c>
      <c r="B21" s="797" t="s">
        <v>180</v>
      </c>
      <c r="C21" s="798">
        <v>5.4398148148148149E-3</v>
      </c>
      <c r="D21" s="781">
        <f t="shared" ref="D21:D22" si="2">C21-$C$3</f>
        <v>2.9245370370370371E-3</v>
      </c>
      <c r="E21" s="759">
        <f t="shared" ref="E21:E22" si="3">D21-D20</f>
        <v>7.618055555555555E-4</v>
      </c>
      <c r="F21" s="799">
        <v>5</v>
      </c>
    </row>
    <row r="22" spans="1:6" ht="15.75" thickBot="1" x14ac:dyDescent="0.3">
      <c r="A22" s="777">
        <v>20</v>
      </c>
      <c r="B22" s="788" t="s">
        <v>162</v>
      </c>
      <c r="C22" s="789">
        <v>5.7956018518518513E-3</v>
      </c>
      <c r="D22" s="790">
        <f t="shared" si="2"/>
        <v>3.2803240740740735E-3</v>
      </c>
      <c r="E22" s="792">
        <f t="shared" si="3"/>
        <v>3.557870370370364E-4</v>
      </c>
      <c r="F22" s="795">
        <v>4</v>
      </c>
    </row>
    <row r="23" spans="1:6" ht="15.75" thickBot="1" x14ac:dyDescent="0.3">
      <c r="A23" s="760"/>
      <c r="B23" s="761"/>
      <c r="C23" s="762"/>
      <c r="D23" s="758"/>
      <c r="E23" s="758"/>
      <c r="F23" s="758"/>
    </row>
    <row r="24" spans="1:6" ht="30.75" thickBot="1" x14ac:dyDescent="0.25">
      <c r="A24" s="763" t="s">
        <v>0</v>
      </c>
      <c r="B24" s="806" t="s">
        <v>1</v>
      </c>
      <c r="C24" s="807" t="s">
        <v>425</v>
      </c>
      <c r="D24" s="756" t="s">
        <v>63</v>
      </c>
      <c r="E24" s="756" t="s">
        <v>56</v>
      </c>
      <c r="F24" s="757" t="s">
        <v>62</v>
      </c>
    </row>
    <row r="25" spans="1:6" ht="15" x14ac:dyDescent="0.25">
      <c r="A25" s="813">
        <v>1</v>
      </c>
      <c r="B25" s="821" t="s">
        <v>216</v>
      </c>
      <c r="C25" s="822">
        <v>2.8124999999999995E-3</v>
      </c>
      <c r="D25" s="808">
        <f>C25-C25</f>
        <v>0</v>
      </c>
      <c r="E25" s="810">
        <v>0</v>
      </c>
      <c r="F25" s="764">
        <v>20</v>
      </c>
    </row>
    <row r="26" spans="1:6" ht="15" x14ac:dyDescent="0.25">
      <c r="A26" s="814">
        <v>2</v>
      </c>
      <c r="B26" s="823" t="s">
        <v>100</v>
      </c>
      <c r="C26" s="820">
        <v>3.2010416666666663E-3</v>
      </c>
      <c r="D26" s="805">
        <f t="shared" ref="D26:D31" si="4">C26-$C$25</f>
        <v>3.8854166666666681E-4</v>
      </c>
      <c r="E26" s="811">
        <f t="shared" ref="E26:E31" si="5">C26-C25</f>
        <v>3.8854166666666681E-4</v>
      </c>
      <c r="F26" s="765">
        <v>19</v>
      </c>
    </row>
    <row r="27" spans="1:6" ht="15" x14ac:dyDescent="0.25">
      <c r="A27" s="815">
        <v>3</v>
      </c>
      <c r="B27" s="823" t="s">
        <v>47</v>
      </c>
      <c r="C27" s="820">
        <v>3.3746527777777772E-3</v>
      </c>
      <c r="D27" s="805">
        <f t="shared" si="4"/>
        <v>5.6215277777777774E-4</v>
      </c>
      <c r="E27" s="811">
        <f t="shared" si="5"/>
        <v>1.7361111111111093E-4</v>
      </c>
      <c r="F27" s="765">
        <v>18</v>
      </c>
    </row>
    <row r="28" spans="1:6" ht="15" x14ac:dyDescent="0.25">
      <c r="A28" s="816">
        <v>4</v>
      </c>
      <c r="B28" s="824" t="s">
        <v>218</v>
      </c>
      <c r="C28" s="820">
        <v>3.8674768518518515E-3</v>
      </c>
      <c r="D28" s="805">
        <f t="shared" si="4"/>
        <v>1.0549768518518521E-3</v>
      </c>
      <c r="E28" s="811">
        <f t="shared" si="5"/>
        <v>4.9282407407407434E-4</v>
      </c>
      <c r="F28" s="765">
        <v>17</v>
      </c>
    </row>
    <row r="29" spans="1:6" ht="15" x14ac:dyDescent="0.25">
      <c r="A29" s="817">
        <v>5</v>
      </c>
      <c r="B29" s="824" t="s">
        <v>105</v>
      </c>
      <c r="C29" s="820">
        <v>4.3443287037037035E-3</v>
      </c>
      <c r="D29" s="805">
        <f t="shared" si="4"/>
        <v>1.5318287037037041E-3</v>
      </c>
      <c r="E29" s="811">
        <f t="shared" si="5"/>
        <v>4.76851851851852E-4</v>
      </c>
      <c r="F29" s="765">
        <v>16</v>
      </c>
    </row>
    <row r="30" spans="1:6" ht="15" x14ac:dyDescent="0.25">
      <c r="A30" s="818">
        <v>6</v>
      </c>
      <c r="B30" s="824" t="s">
        <v>128</v>
      </c>
      <c r="C30" s="820">
        <v>4.4890046296296292E-3</v>
      </c>
      <c r="D30" s="805">
        <f t="shared" si="4"/>
        <v>1.6765046296296298E-3</v>
      </c>
      <c r="E30" s="811">
        <f t="shared" si="5"/>
        <v>1.446759259259257E-4</v>
      </c>
      <c r="F30" s="765">
        <v>15</v>
      </c>
    </row>
    <row r="31" spans="1:6" ht="15.75" thickBot="1" x14ac:dyDescent="0.3">
      <c r="A31" s="819">
        <v>7</v>
      </c>
      <c r="B31" s="825" t="s">
        <v>104</v>
      </c>
      <c r="C31" s="826">
        <v>6.0756944444444452E-3</v>
      </c>
      <c r="D31" s="809">
        <f t="shared" si="4"/>
        <v>3.2631944444444457E-3</v>
      </c>
      <c r="E31" s="812">
        <f t="shared" si="5"/>
        <v>1.5866898148148159E-3</v>
      </c>
      <c r="F31" s="766">
        <v>14</v>
      </c>
    </row>
    <row r="32" spans="1:6" ht="15" x14ac:dyDescent="0.25">
      <c r="A32" s="67"/>
      <c r="B32" s="67"/>
      <c r="C32" s="67"/>
      <c r="D32" s="68"/>
      <c r="E32" s="68"/>
      <c r="F32" s="68"/>
    </row>
  </sheetData>
  <mergeCells count="1">
    <mergeCell ref="A1:C1"/>
  </mergeCells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výsledky</vt:lpstr>
      <vt:lpstr>běžky - skiatlon</vt:lpstr>
      <vt:lpstr>lyže - sjezd</vt:lpstr>
      <vt:lpstr>ping - pong</vt:lpstr>
      <vt:lpstr>biatlon</vt:lpstr>
      <vt:lpstr>triatlon</vt:lpstr>
      <vt:lpstr>orienťáky</vt:lpstr>
      <vt:lpstr>kuželky</vt:lpstr>
      <vt:lpstr>kanoe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Rodinka</dc:creator>
  <cp:lastModifiedBy>Michal Pelant</cp:lastModifiedBy>
  <cp:lastPrinted>2013-11-16T12:14:50Z</cp:lastPrinted>
  <dcterms:created xsi:type="dcterms:W3CDTF">2010-10-04T20:30:50Z</dcterms:created>
  <dcterms:modified xsi:type="dcterms:W3CDTF">2015-11-17T17:11:20Z</dcterms:modified>
</cp:coreProperties>
</file>