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/>
  </bookViews>
  <sheets>
    <sheet name="výsledky" sheetId="1" r:id="rId1"/>
    <sheet name="běžky" sheetId="2" r:id="rId2"/>
    <sheet name="pinčes" sheetId="3" r:id="rId3"/>
    <sheet name="biatlon" sheetId="4" r:id="rId4"/>
    <sheet name="triatlon" sheetId="5" r:id="rId5"/>
    <sheet name="orienťáky" sheetId="6" r:id="rId6"/>
    <sheet name="střelba" sheetId="8" r:id="rId7"/>
    <sheet name="kanoe" sheetId="7" r:id="rId8"/>
  </sheets>
  <calcPr calcId="144525"/>
</workbook>
</file>

<file path=xl/calcChain.xml><?xml version="1.0" encoding="utf-8"?>
<calcChain xmlns="http://schemas.openxmlformats.org/spreadsheetml/2006/main">
  <c r="I85" i="1" l="1"/>
  <c r="I80" i="1"/>
  <c r="E34" i="7"/>
  <c r="D34" i="7"/>
  <c r="D33" i="7"/>
  <c r="E33" i="7"/>
  <c r="H30" i="1"/>
  <c r="D21" i="7"/>
  <c r="D22" i="7"/>
  <c r="D23" i="7"/>
  <c r="D4" i="7"/>
  <c r="E4" i="7" s="1"/>
  <c r="D5" i="7"/>
  <c r="D6" i="7"/>
  <c r="D7" i="7"/>
  <c r="D8" i="7"/>
  <c r="P7" i="1"/>
  <c r="L103" i="1"/>
  <c r="I4" i="1"/>
  <c r="I6" i="1"/>
  <c r="I11" i="1"/>
  <c r="I9" i="1"/>
  <c r="I12" i="1"/>
  <c r="I10" i="1"/>
  <c r="I14" i="1"/>
  <c r="I19" i="1"/>
  <c r="I16" i="1"/>
  <c r="I13" i="1"/>
  <c r="I15" i="1"/>
  <c r="I23" i="1"/>
  <c r="I24" i="1"/>
  <c r="I18" i="1"/>
  <c r="I17" i="1"/>
  <c r="I28" i="1"/>
  <c r="I29" i="1"/>
  <c r="I27" i="1"/>
  <c r="I26" i="1"/>
  <c r="E23" i="7" l="1"/>
  <c r="E22" i="7"/>
  <c r="E8" i="7"/>
  <c r="E6" i="7"/>
  <c r="E7" i="7"/>
  <c r="E5" i="7"/>
  <c r="G96" i="1"/>
  <c r="H91" i="1"/>
  <c r="K91" i="1" s="1"/>
  <c r="G76" i="1"/>
  <c r="G70" i="1" l="1"/>
  <c r="F42" i="1"/>
  <c r="F46" i="1"/>
  <c r="F47" i="1"/>
  <c r="F48" i="1"/>
  <c r="F49" i="1"/>
  <c r="F50" i="1"/>
  <c r="H29" i="1"/>
  <c r="H12" i="1"/>
  <c r="G107" i="1"/>
  <c r="G108" i="1"/>
  <c r="G109" i="1"/>
  <c r="G110" i="1"/>
  <c r="G111" i="1"/>
  <c r="G112" i="1"/>
  <c r="G113" i="1"/>
  <c r="G106" i="1"/>
  <c r="F107" i="1"/>
  <c r="F108" i="1"/>
  <c r="F109" i="1"/>
  <c r="F110" i="1"/>
  <c r="F111" i="1"/>
  <c r="F112" i="1"/>
  <c r="F113" i="1"/>
  <c r="F106" i="1"/>
  <c r="E107" i="1"/>
  <c r="E108" i="1"/>
  <c r="E109" i="1"/>
  <c r="E110" i="1"/>
  <c r="E111" i="1"/>
  <c r="E112" i="1"/>
  <c r="E113" i="1"/>
  <c r="E106" i="1"/>
  <c r="H77" i="1"/>
  <c r="H79" i="1"/>
  <c r="H83" i="1"/>
  <c r="H81" i="1"/>
  <c r="H80" i="1"/>
  <c r="H84" i="1"/>
  <c r="H87" i="1"/>
  <c r="H85" i="1"/>
  <c r="H76" i="1"/>
  <c r="F78" i="1"/>
  <c r="F77" i="1"/>
  <c r="F89" i="1"/>
  <c r="F76" i="1"/>
  <c r="H3" i="1"/>
  <c r="H4" i="1"/>
  <c r="H7" i="1"/>
  <c r="H6" i="1"/>
  <c r="H8" i="1"/>
  <c r="H11" i="1"/>
  <c r="H9" i="1"/>
  <c r="H10" i="1"/>
  <c r="H15" i="1"/>
  <c r="H22" i="1"/>
  <c r="H13" i="1"/>
  <c r="H24" i="1"/>
  <c r="H19" i="1"/>
  <c r="H16" i="1"/>
  <c r="H21" i="1"/>
  <c r="H14" i="1"/>
  <c r="H20" i="1"/>
  <c r="H28" i="1"/>
  <c r="H23" i="1"/>
  <c r="H18" i="1"/>
  <c r="H27" i="1"/>
  <c r="H17" i="1"/>
  <c r="H5" i="1"/>
  <c r="F3" i="1"/>
  <c r="F4" i="1"/>
  <c r="F7" i="1"/>
  <c r="F6" i="1"/>
  <c r="F8" i="1"/>
  <c r="F11" i="1"/>
  <c r="F9" i="1"/>
  <c r="F10" i="1"/>
  <c r="F22" i="1"/>
  <c r="F13" i="1"/>
  <c r="F25" i="1"/>
  <c r="F19" i="1"/>
  <c r="F16" i="1"/>
  <c r="F31" i="1"/>
  <c r="F32" i="1"/>
  <c r="F33" i="1"/>
  <c r="F34" i="1"/>
  <c r="F23" i="1"/>
  <c r="F37" i="1"/>
  <c r="F39" i="1"/>
  <c r="F41" i="1"/>
  <c r="F17" i="1"/>
  <c r="F45" i="1"/>
  <c r="F5" i="1"/>
  <c r="G5" i="1"/>
  <c r="G42" i="8"/>
  <c r="G41" i="8"/>
  <c r="G40" i="8"/>
  <c r="G39" i="8"/>
  <c r="G38" i="8"/>
  <c r="G37" i="8"/>
  <c r="G36" i="8"/>
  <c r="G35" i="8"/>
  <c r="G34" i="8"/>
  <c r="G33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I109" i="1" l="1"/>
  <c r="E51" i="6"/>
  <c r="G97" i="1"/>
  <c r="K97" i="1" s="1"/>
  <c r="G98" i="1"/>
  <c r="K98" i="1" s="1"/>
  <c r="G94" i="1"/>
  <c r="K94" i="1" s="1"/>
  <c r="G92" i="1"/>
  <c r="K92" i="1" s="1"/>
  <c r="G80" i="1"/>
  <c r="K80" i="1" s="1"/>
  <c r="G95" i="1"/>
  <c r="K95" i="1" s="1"/>
  <c r="G79" i="1"/>
  <c r="G83" i="1"/>
  <c r="G85" i="1"/>
  <c r="K85" i="1" s="1"/>
  <c r="G87" i="1"/>
  <c r="K87" i="1" s="1"/>
  <c r="E41" i="6"/>
  <c r="E42" i="6"/>
  <c r="E25" i="6"/>
  <c r="E26" i="6"/>
  <c r="E27" i="6"/>
  <c r="E24" i="6"/>
  <c r="E14" i="6"/>
  <c r="E6" i="6"/>
  <c r="E142" i="6"/>
  <c r="E141" i="6"/>
  <c r="E140" i="6"/>
  <c r="E139" i="6"/>
  <c r="E138" i="6"/>
  <c r="E137" i="6"/>
  <c r="E135" i="6"/>
  <c r="E134" i="6"/>
  <c r="E133" i="6"/>
  <c r="E132" i="6"/>
  <c r="E131" i="6"/>
  <c r="E130" i="6"/>
  <c r="E129" i="6"/>
  <c r="E128" i="6"/>
  <c r="E127" i="6"/>
  <c r="E125" i="6"/>
  <c r="E124" i="6"/>
  <c r="E123" i="6"/>
  <c r="E122" i="6"/>
  <c r="E120" i="6"/>
  <c r="E119" i="6"/>
  <c r="E115" i="6"/>
  <c r="E114" i="6"/>
  <c r="E113" i="6"/>
  <c r="E105" i="6"/>
  <c r="E103" i="6"/>
  <c r="E102" i="6"/>
  <c r="E100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G3" i="1"/>
  <c r="G4" i="1"/>
  <c r="G7" i="1"/>
  <c r="G6" i="1"/>
  <c r="G8" i="1"/>
  <c r="G11" i="1"/>
  <c r="G15" i="1"/>
  <c r="G10" i="1"/>
  <c r="G12" i="1"/>
  <c r="G24" i="1"/>
  <c r="K31" i="1"/>
  <c r="G14" i="1"/>
  <c r="G19" i="1"/>
  <c r="G16" i="1"/>
  <c r="K37" i="1"/>
  <c r="G23" i="1"/>
  <c r="K39" i="1"/>
  <c r="G18" i="1"/>
  <c r="G25" i="1"/>
  <c r="G17" i="1"/>
  <c r="K17" i="1" s="1"/>
  <c r="K52" i="1"/>
  <c r="G38" i="1"/>
  <c r="K38" i="1" s="1"/>
  <c r="G35" i="1"/>
  <c r="K35" i="1" s="1"/>
  <c r="G27" i="1"/>
  <c r="K27" i="1" s="1"/>
  <c r="K57" i="1"/>
  <c r="G58" i="1"/>
  <c r="K58" i="1" s="1"/>
  <c r="K60" i="1"/>
  <c r="K61" i="1"/>
  <c r="K62" i="1"/>
  <c r="G64" i="1"/>
  <c r="K64" i="1" s="1"/>
  <c r="K65" i="1"/>
  <c r="K66" i="1"/>
  <c r="K68" i="1"/>
  <c r="K69" i="1"/>
  <c r="K70" i="1"/>
  <c r="K72" i="1"/>
  <c r="K73" i="1"/>
  <c r="G44" i="1"/>
  <c r="K44" i="1" s="1"/>
  <c r="I108" i="1"/>
  <c r="I111" i="1"/>
  <c r="I112" i="1"/>
  <c r="I113" i="1"/>
  <c r="K50" i="1"/>
  <c r="K49" i="1"/>
  <c r="K48" i="1"/>
  <c r="K47" i="1"/>
  <c r="K45" i="1"/>
  <c r="K96" i="1"/>
  <c r="K89" i="1"/>
  <c r="K41" i="1"/>
  <c r="K53" i="1"/>
  <c r="K54" i="1"/>
  <c r="K55" i="1"/>
  <c r="K33" i="1"/>
  <c r="K56" i="1"/>
  <c r="K34" i="1"/>
  <c r="K59" i="1"/>
  <c r="K63" i="1"/>
  <c r="K67" i="1"/>
  <c r="K71" i="1"/>
  <c r="K46" i="1"/>
  <c r="K32" i="1"/>
  <c r="K42" i="1"/>
  <c r="K51" i="1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1" i="5"/>
  <c r="O50" i="5"/>
  <c r="O49" i="5"/>
  <c r="O48" i="5"/>
  <c r="O47" i="5"/>
  <c r="O46" i="5"/>
  <c r="P47" i="5"/>
  <c r="P48" i="5"/>
  <c r="P49" i="5"/>
  <c r="P50" i="5"/>
  <c r="P51" i="5"/>
  <c r="P46" i="5"/>
  <c r="I47" i="5"/>
  <c r="I48" i="5"/>
  <c r="I49" i="5"/>
  <c r="I50" i="5"/>
  <c r="I51" i="5"/>
  <c r="I46" i="5"/>
  <c r="O42" i="5"/>
  <c r="O41" i="5"/>
  <c r="O40" i="5"/>
  <c r="O39" i="5"/>
  <c r="P31" i="5"/>
  <c r="L31" i="5"/>
  <c r="I31" i="5"/>
  <c r="F31" i="5"/>
  <c r="P9" i="5"/>
  <c r="L9" i="5"/>
  <c r="I9" i="5"/>
  <c r="F9" i="5"/>
  <c r="P27" i="5"/>
  <c r="L27" i="5"/>
  <c r="I27" i="5"/>
  <c r="F27" i="5"/>
  <c r="P10" i="5"/>
  <c r="L10" i="5"/>
  <c r="I10" i="5"/>
  <c r="F10" i="5"/>
  <c r="L40" i="5"/>
  <c r="L41" i="5"/>
  <c r="L42" i="5"/>
  <c r="L39" i="5"/>
  <c r="P41" i="5"/>
  <c r="P42" i="5"/>
  <c r="I41" i="5"/>
  <c r="I42" i="5"/>
  <c r="P40" i="5"/>
  <c r="P39" i="5"/>
  <c r="I40" i="5"/>
  <c r="I39" i="5"/>
  <c r="P14" i="5"/>
  <c r="P29" i="5"/>
  <c r="P35" i="5"/>
  <c r="P5" i="5"/>
  <c r="P7" i="5"/>
  <c r="P17" i="5"/>
  <c r="P21" i="5"/>
  <c r="P11" i="5"/>
  <c r="P25" i="5"/>
  <c r="P6" i="5"/>
  <c r="P13" i="5"/>
  <c r="P33" i="5"/>
  <c r="P32" i="5"/>
  <c r="P19" i="5"/>
  <c r="P24" i="5"/>
  <c r="P30" i="5"/>
  <c r="P28" i="5"/>
  <c r="P20" i="5"/>
  <c r="P12" i="5"/>
  <c r="P15" i="5"/>
  <c r="P23" i="5"/>
  <c r="P34" i="5"/>
  <c r="P22" i="5"/>
  <c r="P8" i="5"/>
  <c r="P26" i="5"/>
  <c r="P16" i="5"/>
  <c r="P18" i="5"/>
  <c r="L14" i="5"/>
  <c r="L29" i="5"/>
  <c r="L35" i="5"/>
  <c r="L5" i="5"/>
  <c r="L7" i="5"/>
  <c r="L17" i="5"/>
  <c r="L21" i="5"/>
  <c r="L11" i="5"/>
  <c r="L25" i="5"/>
  <c r="L6" i="5"/>
  <c r="L13" i="5"/>
  <c r="L33" i="5"/>
  <c r="L32" i="5"/>
  <c r="L19" i="5"/>
  <c r="L24" i="5"/>
  <c r="L30" i="5"/>
  <c r="L28" i="5"/>
  <c r="L20" i="5"/>
  <c r="L12" i="5"/>
  <c r="L15" i="5"/>
  <c r="L23" i="5"/>
  <c r="L34" i="5"/>
  <c r="L22" i="5"/>
  <c r="L8" i="5"/>
  <c r="L26" i="5"/>
  <c r="L16" i="5"/>
  <c r="L18" i="5"/>
  <c r="I14" i="5"/>
  <c r="I29" i="5"/>
  <c r="I35" i="5"/>
  <c r="I5" i="5"/>
  <c r="I7" i="5"/>
  <c r="I17" i="5"/>
  <c r="I21" i="5"/>
  <c r="I11" i="5"/>
  <c r="I25" i="5"/>
  <c r="I6" i="5"/>
  <c r="I13" i="5"/>
  <c r="I33" i="5"/>
  <c r="I32" i="5"/>
  <c r="I19" i="5"/>
  <c r="I24" i="5"/>
  <c r="I30" i="5"/>
  <c r="I28" i="5"/>
  <c r="I20" i="5"/>
  <c r="I12" i="5"/>
  <c r="I15" i="5"/>
  <c r="I23" i="5"/>
  <c r="I34" i="5"/>
  <c r="I22" i="5"/>
  <c r="I8" i="5"/>
  <c r="I26" i="5"/>
  <c r="I16" i="5"/>
  <c r="I18" i="5"/>
  <c r="F40" i="5"/>
  <c r="F41" i="5"/>
  <c r="F42" i="5"/>
  <c r="F39" i="5"/>
  <c r="F14" i="5"/>
  <c r="F29" i="5"/>
  <c r="F35" i="5"/>
  <c r="F5" i="5"/>
  <c r="F7" i="5"/>
  <c r="F17" i="5"/>
  <c r="F21" i="5"/>
  <c r="F11" i="5"/>
  <c r="F25" i="5"/>
  <c r="F6" i="5"/>
  <c r="F13" i="5"/>
  <c r="F33" i="5"/>
  <c r="F32" i="5"/>
  <c r="F19" i="5"/>
  <c r="F24" i="5"/>
  <c r="F30" i="5"/>
  <c r="F28" i="5"/>
  <c r="F20" i="5"/>
  <c r="F12" i="5"/>
  <c r="F15" i="5"/>
  <c r="F23" i="5"/>
  <c r="F34" i="5"/>
  <c r="F22" i="5"/>
  <c r="F8" i="5"/>
  <c r="F26" i="5"/>
  <c r="F16" i="5"/>
  <c r="F18" i="5"/>
  <c r="L39" i="4"/>
  <c r="K39" i="4"/>
  <c r="L30" i="4"/>
  <c r="L31" i="4"/>
  <c r="L32" i="4"/>
  <c r="K30" i="4"/>
  <c r="K31" i="4"/>
  <c r="K32" i="4"/>
  <c r="K29" i="4"/>
  <c r="L29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5" i="4"/>
  <c r="I107" i="1"/>
  <c r="I110" i="1"/>
  <c r="I106" i="1"/>
  <c r="E86" i="1"/>
  <c r="E79" i="1"/>
  <c r="E88" i="1"/>
  <c r="K88" i="1" s="1"/>
  <c r="E76" i="1"/>
  <c r="E78" i="1"/>
  <c r="E25" i="1"/>
  <c r="E20" i="1"/>
  <c r="E23" i="1"/>
  <c r="E13" i="1"/>
  <c r="E10" i="1"/>
  <c r="E9" i="1"/>
  <c r="E14" i="1"/>
  <c r="E12" i="1"/>
  <c r="E6" i="1"/>
  <c r="E15" i="1"/>
  <c r="E22" i="1"/>
  <c r="D78" i="1"/>
  <c r="D82" i="1"/>
  <c r="D79" i="1"/>
  <c r="D81" i="1"/>
  <c r="D84" i="1"/>
  <c r="D93" i="1"/>
  <c r="D83" i="1"/>
  <c r="D76" i="1"/>
  <c r="D20" i="1"/>
  <c r="D43" i="1"/>
  <c r="D7" i="1"/>
  <c r="D4" i="1"/>
  <c r="D5" i="1"/>
  <c r="D11" i="1"/>
  <c r="D15" i="1"/>
  <c r="D13" i="1"/>
  <c r="D10" i="1"/>
  <c r="D23" i="1"/>
  <c r="D18" i="1"/>
  <c r="D26" i="1"/>
  <c r="D14" i="1"/>
  <c r="D19" i="1"/>
  <c r="D16" i="1"/>
  <c r="D24" i="1"/>
  <c r="D8" i="1"/>
  <c r="D12" i="1"/>
  <c r="D22" i="1"/>
  <c r="D36" i="1"/>
  <c r="K36" i="1" s="1"/>
  <c r="D28" i="1"/>
  <c r="K28" i="1" s="1"/>
  <c r="D40" i="1"/>
  <c r="K40" i="1" s="1"/>
  <c r="D29" i="1"/>
  <c r="D21" i="1"/>
  <c r="C21" i="1"/>
  <c r="C5" i="1"/>
  <c r="C7" i="1"/>
  <c r="C10" i="1"/>
  <c r="C11" i="1"/>
  <c r="C6" i="1"/>
  <c r="C26" i="1"/>
  <c r="C13" i="1"/>
  <c r="C18" i="1"/>
  <c r="C15" i="1"/>
  <c r="C23" i="1"/>
  <c r="C14" i="1"/>
  <c r="C30" i="1"/>
  <c r="K30" i="1" s="1"/>
  <c r="C9" i="1"/>
  <c r="C4" i="1"/>
  <c r="C86" i="1"/>
  <c r="C82" i="1"/>
  <c r="C78" i="1"/>
  <c r="C76" i="1"/>
  <c r="C90" i="1"/>
  <c r="I77" i="1"/>
  <c r="I81" i="1"/>
  <c r="I82" i="1"/>
  <c r="I84" i="1"/>
  <c r="I83" i="1"/>
  <c r="I76" i="1"/>
  <c r="I5" i="1"/>
  <c r="I43" i="1"/>
  <c r="I3" i="1"/>
  <c r="E3" i="1"/>
  <c r="E30" i="7"/>
  <c r="E31" i="7"/>
  <c r="E32" i="7"/>
  <c r="E35" i="7"/>
  <c r="E29" i="7"/>
  <c r="D30" i="7"/>
  <c r="D31" i="7"/>
  <c r="D32" i="7"/>
  <c r="D35" i="7"/>
  <c r="D29" i="7"/>
  <c r="D28" i="7"/>
  <c r="D9" i="7"/>
  <c r="D10" i="7"/>
  <c r="D11" i="7"/>
  <c r="D12" i="7"/>
  <c r="D13" i="7"/>
  <c r="D14" i="7"/>
  <c r="D15" i="7"/>
  <c r="D16" i="7"/>
  <c r="D17" i="7"/>
  <c r="D18" i="7"/>
  <c r="D19" i="7"/>
  <c r="D20" i="7"/>
  <c r="E21" i="7" s="1"/>
  <c r="D24" i="7"/>
  <c r="E24" i="7" s="1"/>
  <c r="D7" i="2"/>
  <c r="G77" i="1"/>
  <c r="E4" i="6"/>
  <c r="E5" i="6"/>
  <c r="E7" i="6"/>
  <c r="E8" i="6"/>
  <c r="E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35" i="6"/>
  <c r="E37" i="6"/>
  <c r="E38" i="6"/>
  <c r="E39" i="6"/>
  <c r="E40" i="6"/>
  <c r="E11" i="1"/>
  <c r="E4" i="1"/>
  <c r="E19" i="1"/>
  <c r="E8" i="1"/>
  <c r="E7" i="1"/>
  <c r="E16" i="1"/>
  <c r="E24" i="1"/>
  <c r="E5" i="1"/>
  <c r="D77" i="1"/>
  <c r="D3" i="1"/>
  <c r="C77" i="1"/>
  <c r="D28" i="2"/>
  <c r="E28" i="2" s="1"/>
  <c r="D18" i="2"/>
  <c r="D11" i="2"/>
  <c r="C3" i="1"/>
  <c r="D25" i="2"/>
  <c r="D26" i="2"/>
  <c r="D27" i="2"/>
  <c r="D24" i="2"/>
  <c r="E24" i="2" s="1"/>
  <c r="D8" i="2"/>
  <c r="E8" i="2" s="1"/>
  <c r="D9" i="2"/>
  <c r="E9" i="2"/>
  <c r="D10" i="2"/>
  <c r="E10" i="2" s="1"/>
  <c r="D12" i="2"/>
  <c r="E12" i="2" s="1"/>
  <c r="D13" i="2"/>
  <c r="D14" i="2"/>
  <c r="D15" i="2"/>
  <c r="E16" i="2"/>
  <c r="D16" i="2"/>
  <c r="D17" i="2"/>
  <c r="E17" i="2" s="1"/>
  <c r="D19" i="2"/>
  <c r="E20" i="2" s="1"/>
  <c r="D20" i="2"/>
  <c r="D6" i="2"/>
  <c r="E7" i="2" s="1"/>
  <c r="E18" i="2"/>
  <c r="K76" i="1" l="1"/>
  <c r="K81" i="1"/>
  <c r="E18" i="7"/>
  <c r="K3" i="1"/>
  <c r="K4" i="1"/>
  <c r="K22" i="1"/>
  <c r="K5" i="1"/>
  <c r="E19" i="7"/>
  <c r="E15" i="7"/>
  <c r="E16" i="7"/>
  <c r="K84" i="1"/>
  <c r="E20" i="7"/>
  <c r="E13" i="7"/>
  <c r="K78" i="1"/>
  <c r="K13" i="1"/>
  <c r="K21" i="1"/>
  <c r="K93" i="1"/>
  <c r="K90" i="1"/>
  <c r="K82" i="1"/>
  <c r="K9" i="1"/>
  <c r="E25" i="2"/>
  <c r="E6" i="2"/>
  <c r="E15" i="2"/>
  <c r="E26" i="2"/>
  <c r="E12" i="7"/>
  <c r="E13" i="2"/>
  <c r="E27" i="2"/>
  <c r="E11" i="2"/>
  <c r="E17" i="7"/>
  <c r="E14" i="7"/>
  <c r="E10" i="7"/>
  <c r="K110" i="1"/>
  <c r="K109" i="1"/>
  <c r="K23" i="1"/>
  <c r="K18" i="1"/>
  <c r="K108" i="1"/>
  <c r="K79" i="1"/>
  <c r="E19" i="2"/>
  <c r="E11" i="7"/>
  <c r="E14" i="2"/>
  <c r="K12" i="1"/>
  <c r="K86" i="1"/>
  <c r="E9" i="7"/>
  <c r="K83" i="1"/>
  <c r="K106" i="1"/>
  <c r="K10" i="1"/>
  <c r="K107" i="1"/>
  <c r="K112" i="1"/>
  <c r="K113" i="1"/>
  <c r="K111" i="1"/>
  <c r="K77" i="1"/>
  <c r="K43" i="1"/>
  <c r="K26" i="1"/>
  <c r="K14" i="1"/>
  <c r="K24" i="1"/>
  <c r="K11" i="1"/>
  <c r="K6" i="1"/>
  <c r="K19" i="1"/>
  <c r="K15" i="1"/>
  <c r="K8" i="1"/>
  <c r="K25" i="1"/>
  <c r="K16" i="1"/>
  <c r="K29" i="1"/>
  <c r="K20" i="1"/>
  <c r="K7" i="1"/>
</calcChain>
</file>

<file path=xl/sharedStrings.xml><?xml version="1.0" encoding="utf-8"?>
<sst xmlns="http://schemas.openxmlformats.org/spreadsheetml/2006/main" count="1714" uniqueCount="473">
  <si>
    <t>pořadí</t>
  </si>
  <si>
    <t>jméno</t>
  </si>
  <si>
    <t>běžky</t>
  </si>
  <si>
    <t>in-line biatlon</t>
  </si>
  <si>
    <t>triatlon</t>
  </si>
  <si>
    <t>orienťáky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</si>
  <si>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</si>
  <si>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</si>
  <si>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</si>
  <si>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</si>
  <si>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</si>
  <si>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</si>
  <si>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</si>
  <si>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</si>
  <si>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</si>
  <si>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</si>
  <si>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</si>
  <si>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</si>
  <si>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</si>
  <si>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</si>
  <si>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</si>
  <si>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</si>
  <si>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</si>
  <si>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</si>
  <si>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</si>
  <si>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</si>
  <si>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1.střelba</t>
  </si>
  <si>
    <t>2.střelba</t>
  </si>
  <si>
    <t>čas cíl</t>
  </si>
  <si>
    <t>Čech Dan</t>
  </si>
  <si>
    <t>Míka Zdeněk</t>
  </si>
  <si>
    <t>Michalička David</t>
  </si>
  <si>
    <t>Kozák Vláďa</t>
  </si>
  <si>
    <t>Blažek Jarda</t>
  </si>
  <si>
    <t>Pračka Tomáš</t>
  </si>
  <si>
    <t>Čech Vráťa</t>
  </si>
  <si>
    <t>Buriánková Martina</t>
  </si>
  <si>
    <t>Jméno</t>
  </si>
  <si>
    <t>Plavání</t>
  </si>
  <si>
    <t>Běh</t>
  </si>
  <si>
    <t>MTBO</t>
  </si>
  <si>
    <t>Součet</t>
  </si>
  <si>
    <t>Body SC</t>
  </si>
  <si>
    <t>Ženy</t>
  </si>
  <si>
    <t>2 kola - střelba - 2 kola - střelba - 2 kola</t>
  </si>
  <si>
    <t>3 kola - střelba - 3 kola - střelba - 3 kola</t>
  </si>
  <si>
    <t>Muži</t>
  </si>
  <si>
    <t>cíl</t>
  </si>
  <si>
    <t>Oberländer Honza</t>
  </si>
  <si>
    <t>Kozák Jakub</t>
  </si>
  <si>
    <t>Mátl Radek</t>
  </si>
  <si>
    <t>Tomeček Tomáš</t>
  </si>
  <si>
    <t>Müller Karel</t>
  </si>
  <si>
    <t>Vrbová Martina</t>
  </si>
  <si>
    <t>Kolo</t>
  </si>
  <si>
    <t>Pořadí</t>
  </si>
  <si>
    <t>čas</t>
  </si>
  <si>
    <t>čas kola</t>
  </si>
  <si>
    <t>pořadí kolo</t>
  </si>
  <si>
    <t>čas celkem</t>
  </si>
  <si>
    <t>čas běhu</t>
  </si>
  <si>
    <t>pořadí běh</t>
  </si>
  <si>
    <t>ztráta na předch.</t>
  </si>
  <si>
    <t>kanoe</t>
  </si>
  <si>
    <t>Duška Milan</t>
  </si>
  <si>
    <t>Vojtěch Jonáš</t>
  </si>
  <si>
    <t>Šašek Petr</t>
  </si>
  <si>
    <t>Kouba Martin</t>
  </si>
  <si>
    <t>Bébr Leoš</t>
  </si>
  <si>
    <t>Kuběnová Jana</t>
  </si>
  <si>
    <t>OB</t>
  </si>
  <si>
    <t>body SC</t>
  </si>
  <si>
    <t xml:space="preserve">Triatlon </t>
  </si>
  <si>
    <t>ztráta na vítěze</t>
  </si>
  <si>
    <t>Vosáhlo Jakub</t>
  </si>
  <si>
    <t>Skupina A</t>
  </si>
  <si>
    <t>body</t>
  </si>
  <si>
    <t>skóre</t>
  </si>
  <si>
    <t>Skupina B</t>
  </si>
  <si>
    <t>Celkové pořadí</t>
  </si>
  <si>
    <t>poř</t>
  </si>
  <si>
    <t>platba</t>
  </si>
  <si>
    <t>Silovský Tomáš</t>
  </si>
  <si>
    <t>čas před 1. střelbou</t>
  </si>
  <si>
    <t>čas před 2. střelbou</t>
  </si>
  <si>
    <t>Pelant Michal</t>
  </si>
  <si>
    <t>Macháček Jiří</t>
  </si>
  <si>
    <t>MUŽI</t>
  </si>
  <si>
    <t>ŽENY</t>
  </si>
  <si>
    <t>Zajíčková Dáša</t>
  </si>
  <si>
    <t>Zajíček Petr</t>
  </si>
  <si>
    <t>Pucherna Petr</t>
  </si>
  <si>
    <t xml:space="preserve">Pořadí         </t>
  </si>
  <si>
    <t>20.</t>
  </si>
  <si>
    <t>21.</t>
  </si>
  <si>
    <t>22.</t>
  </si>
  <si>
    <t>23.</t>
  </si>
  <si>
    <t>24.</t>
  </si>
  <si>
    <t>25.</t>
  </si>
  <si>
    <t>Štěpánek Aleš</t>
  </si>
  <si>
    <t>Morávek Jakub</t>
  </si>
  <si>
    <t>Mácha Petr</t>
  </si>
  <si>
    <t>Dušková Klára</t>
  </si>
  <si>
    <t>Hubínková Markéta</t>
  </si>
  <si>
    <t>Frank Petr</t>
  </si>
  <si>
    <t>Výsledky MTBO</t>
  </si>
  <si>
    <t>SOKOLÁK CUP 2011  - kanoistika</t>
  </si>
  <si>
    <t>Vojta Senohraby</t>
  </si>
  <si>
    <t>Holinka Marek</t>
  </si>
  <si>
    <t>Bláha Fanda</t>
  </si>
  <si>
    <t>Drobník Lukáš</t>
  </si>
  <si>
    <t>Jenšovský Petr</t>
  </si>
  <si>
    <t>Zíma Pavel</t>
  </si>
  <si>
    <t>střelba</t>
  </si>
  <si>
    <t>Olivová Tereza</t>
  </si>
  <si>
    <t>Lavický Tomáš</t>
  </si>
  <si>
    <t>0:2</t>
  </si>
  <si>
    <t>2:0</t>
  </si>
  <si>
    <t>2:1</t>
  </si>
  <si>
    <t>1:2</t>
  </si>
  <si>
    <t>0:2 skr.</t>
  </si>
  <si>
    <t>4</t>
  </si>
  <si>
    <t>5</t>
  </si>
  <si>
    <t>2</t>
  </si>
  <si>
    <t>4:12</t>
  </si>
  <si>
    <t>7</t>
  </si>
  <si>
    <t>0</t>
  </si>
  <si>
    <t>0:16</t>
  </si>
  <si>
    <t>8</t>
  </si>
  <si>
    <t>3</t>
  </si>
  <si>
    <t>6</t>
  </si>
  <si>
    <t>2:0 skr.</t>
  </si>
  <si>
    <t>11:5</t>
  </si>
  <si>
    <t>1</t>
  </si>
  <si>
    <t>2:12</t>
  </si>
  <si>
    <t>27.</t>
  </si>
  <si>
    <t>výdaje SC</t>
  </si>
  <si>
    <t>Rajtora Tomáš</t>
  </si>
  <si>
    <t>celkem chyb</t>
  </si>
  <si>
    <t>Michaličková Verča</t>
  </si>
  <si>
    <t>převlek 1</t>
  </si>
  <si>
    <t>převlek 2</t>
  </si>
  <si>
    <t>Bébr Milan</t>
  </si>
  <si>
    <t>Vanta Petr</t>
  </si>
  <si>
    <t>Holoubek Jarda</t>
  </si>
  <si>
    <t>Burian Matěj</t>
  </si>
  <si>
    <t>Burian Láďa</t>
  </si>
  <si>
    <t>Polívka Petr</t>
  </si>
  <si>
    <t>Pádivý Richard</t>
  </si>
  <si>
    <t>Rudolf Tomáš</t>
  </si>
  <si>
    <t>Třeček Marek</t>
  </si>
  <si>
    <t>Jílek Michal</t>
  </si>
  <si>
    <t>26.</t>
  </si>
  <si>
    <t>Goder Pepa</t>
  </si>
  <si>
    <t>Gnad Tomáš</t>
  </si>
  <si>
    <t>Karlach Vladislav</t>
  </si>
  <si>
    <t>Němeček Petr</t>
  </si>
  <si>
    <t>Kozáková Martina</t>
  </si>
  <si>
    <t>Karlachová Jana</t>
  </si>
  <si>
    <t>MTOB</t>
  </si>
  <si>
    <t>Valeš Honza</t>
  </si>
  <si>
    <t>Šorel Pavel</t>
  </si>
  <si>
    <t>12</t>
  </si>
  <si>
    <t>10</t>
  </si>
  <si>
    <t>Bouř Petr</t>
  </si>
  <si>
    <t>14</t>
  </si>
  <si>
    <t>15</t>
  </si>
  <si>
    <t>11</t>
  </si>
  <si>
    <t>16</t>
  </si>
  <si>
    <t>22</t>
  </si>
  <si>
    <t>9</t>
  </si>
  <si>
    <t>19</t>
  </si>
  <si>
    <t>21</t>
  </si>
  <si>
    <t>13</t>
  </si>
  <si>
    <t>29</t>
  </si>
  <si>
    <t>20</t>
  </si>
  <si>
    <t>26</t>
  </si>
  <si>
    <t>18</t>
  </si>
  <si>
    <t>30</t>
  </si>
  <si>
    <t>28</t>
  </si>
  <si>
    <t>36</t>
  </si>
  <si>
    <t>23</t>
  </si>
  <si>
    <t>34</t>
  </si>
  <si>
    <t>27</t>
  </si>
  <si>
    <t>38</t>
  </si>
  <si>
    <t>25</t>
  </si>
  <si>
    <t>17</t>
  </si>
  <si>
    <t>24</t>
  </si>
  <si>
    <t>35</t>
  </si>
  <si>
    <t>37</t>
  </si>
  <si>
    <t>29.</t>
  </si>
  <si>
    <t>Kasálek Jindra</t>
  </si>
  <si>
    <t>Frank Roman</t>
  </si>
  <si>
    <t>Kršňák Pepa</t>
  </si>
  <si>
    <t>Michalička Vláďa</t>
  </si>
  <si>
    <t>28.</t>
  </si>
  <si>
    <t>Kasálková Markéta</t>
  </si>
  <si>
    <t>Selixová Tereza</t>
  </si>
  <si>
    <t>Míková Bára</t>
  </si>
  <si>
    <t>Kolomazník Honza</t>
  </si>
  <si>
    <t>Burian Luboš</t>
  </si>
  <si>
    <t>8°C oblačno</t>
  </si>
  <si>
    <t>bonus účast</t>
  </si>
  <si>
    <t>30.</t>
  </si>
  <si>
    <t>31.</t>
  </si>
  <si>
    <t>32.</t>
  </si>
  <si>
    <t>33.</t>
  </si>
  <si>
    <t>34.</t>
  </si>
  <si>
    <t>36.</t>
  </si>
  <si>
    <t>37.</t>
  </si>
  <si>
    <t>38.</t>
  </si>
  <si>
    <t>41.</t>
  </si>
  <si>
    <t>44.</t>
  </si>
  <si>
    <t>53.</t>
  </si>
  <si>
    <t>54.</t>
  </si>
  <si>
    <t>55.</t>
  </si>
  <si>
    <t>56.</t>
  </si>
  <si>
    <t>57.</t>
  </si>
  <si>
    <t>60.</t>
  </si>
  <si>
    <t>42.</t>
  </si>
  <si>
    <t>45.</t>
  </si>
  <si>
    <t>47.</t>
  </si>
  <si>
    <t>49.</t>
  </si>
  <si>
    <t>51.</t>
  </si>
  <si>
    <t>58.</t>
  </si>
  <si>
    <t>61.</t>
  </si>
  <si>
    <t>Stinglová Hanka</t>
  </si>
  <si>
    <t>Stingl Martin</t>
  </si>
  <si>
    <t>Sokolák Cup 2013 - Běh na lyžích - klasicky, Horní Mísečky 23.3.2013</t>
  </si>
  <si>
    <t>Počasí: - 8 °C, jasno</t>
  </si>
  <si>
    <t>klasicky 10 km</t>
  </si>
  <si>
    <t>Rožek David</t>
  </si>
  <si>
    <t>klasicky 5 km</t>
  </si>
  <si>
    <t>SOKOLÁK CUP 2013</t>
  </si>
  <si>
    <t>pinčes</t>
  </si>
  <si>
    <t>Sokolák Cup 2013 - Pinčes 20.4.2013 13:00 - 18:00 hod</t>
  </si>
  <si>
    <t xml:space="preserve">2:0 </t>
  </si>
  <si>
    <t xml:space="preserve"> 0:2 </t>
  </si>
  <si>
    <t>1:1</t>
  </si>
  <si>
    <t>Robátko ml.</t>
  </si>
  <si>
    <t>14:0</t>
  </si>
  <si>
    <t>4:10</t>
  </si>
  <si>
    <t>5:9</t>
  </si>
  <si>
    <t>9:5</t>
  </si>
  <si>
    <t>12:2</t>
  </si>
  <si>
    <t>8:6</t>
  </si>
  <si>
    <t>0:14</t>
  </si>
  <si>
    <t>Skupina C</t>
  </si>
  <si>
    <t>Kašpar Honza</t>
  </si>
  <si>
    <t>2:2</t>
  </si>
  <si>
    <t>16:0</t>
  </si>
  <si>
    <t>13:3</t>
  </si>
  <si>
    <t>7:9</t>
  </si>
  <si>
    <t>9:7</t>
  </si>
  <si>
    <t>10:6</t>
  </si>
  <si>
    <t>2:14</t>
  </si>
  <si>
    <t>6:8</t>
  </si>
  <si>
    <t>1:13</t>
  </si>
  <si>
    <t>7:7</t>
  </si>
  <si>
    <t>Dominika</t>
  </si>
  <si>
    <t>Pavla</t>
  </si>
  <si>
    <t>Mátlová Petra</t>
  </si>
  <si>
    <t>6:10</t>
  </si>
  <si>
    <t>3:13</t>
  </si>
  <si>
    <t>1:1 (o um. 2:1)</t>
  </si>
  <si>
    <t>1:1 (o um. 1:2)</t>
  </si>
  <si>
    <t>skupina o 1. - 3. místo</t>
  </si>
  <si>
    <t xml:space="preserve">Bébr Leoš </t>
  </si>
  <si>
    <t>4:0</t>
  </si>
  <si>
    <t>0:4</t>
  </si>
  <si>
    <t>skupina o 4. - 6. místo</t>
  </si>
  <si>
    <t>skupina o 7. - 9. místo</t>
  </si>
  <si>
    <t>skupina o 10. - 12. místo</t>
  </si>
  <si>
    <t>skupina o 13. - 15. místo</t>
  </si>
  <si>
    <t>skupina o 16. - 18. místo</t>
  </si>
  <si>
    <t>4:1</t>
  </si>
  <si>
    <t>3:2</t>
  </si>
  <si>
    <t>skupina o 19. - 21. místo</t>
  </si>
  <si>
    <t>skupina o 22. - 24. místo</t>
  </si>
  <si>
    <r>
      <t xml:space="preserve">Sokolák Cup 2012 - In-line biatlon - </t>
    </r>
    <r>
      <rPr>
        <b/>
        <sz val="12"/>
        <rFont val="Arial"/>
        <family val="2"/>
        <charset val="238"/>
      </rPr>
      <t>středa 29.5.2012 v 17:30 h</t>
    </r>
    <r>
      <rPr>
        <b/>
        <sz val="14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počasí : polojasno 20°C</t>
    </r>
  </si>
  <si>
    <t>4:58,10</t>
  </si>
  <si>
    <t>10:50,67</t>
  </si>
  <si>
    <t>16:57,45</t>
  </si>
  <si>
    <t>11:14,29</t>
  </si>
  <si>
    <t>17:08,64</t>
  </si>
  <si>
    <t>4:49,59</t>
  </si>
  <si>
    <t>11:11,02</t>
  </si>
  <si>
    <t>17:11,64</t>
  </si>
  <si>
    <t>5:00,35</t>
  </si>
  <si>
    <t>11:15,51</t>
  </si>
  <si>
    <t>17:39,57</t>
  </si>
  <si>
    <t>5:20,73</t>
  </si>
  <si>
    <t>11:59,89</t>
  </si>
  <si>
    <t>18:11,79</t>
  </si>
  <si>
    <t>5:29,26</t>
  </si>
  <si>
    <t>12:00,00</t>
  </si>
  <si>
    <t>18:19,54</t>
  </si>
  <si>
    <t>5:00,15</t>
  </si>
  <si>
    <t>11:52,08</t>
  </si>
  <si>
    <t>18:29,17</t>
  </si>
  <si>
    <t>5:12,17</t>
  </si>
  <si>
    <t>11:48,64</t>
  </si>
  <si>
    <t>12:34,00</t>
  </si>
  <si>
    <t>5:30,00</t>
  </si>
  <si>
    <t>18:31,30</t>
  </si>
  <si>
    <t>19:02,90</t>
  </si>
  <si>
    <t>5:32,63</t>
  </si>
  <si>
    <t>12:39,26</t>
  </si>
  <si>
    <t>5:40,00</t>
  </si>
  <si>
    <t>5.00,00</t>
  </si>
  <si>
    <t>12:40,09</t>
  </si>
  <si>
    <t>19:52,47</t>
  </si>
  <si>
    <t>5:33,00</t>
  </si>
  <si>
    <t>13.26,00</t>
  </si>
  <si>
    <t>20:00,90</t>
  </si>
  <si>
    <t>5:49,38</t>
  </si>
  <si>
    <t>13:03,73</t>
  </si>
  <si>
    <t>20:18,29</t>
  </si>
  <si>
    <t>13:04,12</t>
  </si>
  <si>
    <t>20:39,01</t>
  </si>
  <si>
    <t>6:21,00</t>
  </si>
  <si>
    <t>14:17,08</t>
  </si>
  <si>
    <t>21:22,39</t>
  </si>
  <si>
    <t>5:50,76</t>
  </si>
  <si>
    <t>13:41,01</t>
  </si>
  <si>
    <t>21:24,89</t>
  </si>
  <si>
    <t>6:12,57</t>
  </si>
  <si>
    <t>14:03,83</t>
  </si>
  <si>
    <t>21:33,54</t>
  </si>
  <si>
    <t>6:20,10</t>
  </si>
  <si>
    <t>14:17,29</t>
  </si>
  <si>
    <t>6:30,00</t>
  </si>
  <si>
    <t>15:29,00</t>
  </si>
  <si>
    <t>23:24,20</t>
  </si>
  <si>
    <t>15:09,00</t>
  </si>
  <si>
    <t>15:51,00</t>
  </si>
  <si>
    <t>16:45,00</t>
  </si>
  <si>
    <t>17:30,00</t>
  </si>
  <si>
    <t>Stinglová Bára</t>
  </si>
  <si>
    <t>Pelantová Martina</t>
  </si>
  <si>
    <t>Pračková Emča</t>
  </si>
  <si>
    <t>DĚTI</t>
  </si>
  <si>
    <t>1 kolo - střelba - 1 kolo</t>
  </si>
  <si>
    <t>6:26,71</t>
  </si>
  <si>
    <t>7:36,13</t>
  </si>
  <si>
    <t>19:17,73</t>
  </si>
  <si>
    <t>19:31,50</t>
  </si>
  <si>
    <t>23:16,92</t>
  </si>
  <si>
    <t>13:41,00</t>
  </si>
  <si>
    <t>6:26,31</t>
  </si>
  <si>
    <t>350 kč</t>
  </si>
  <si>
    <t>50 kč</t>
  </si>
  <si>
    <t>Thirouard Marie</t>
  </si>
  <si>
    <t>Rieglová Gábina</t>
  </si>
  <si>
    <t>Augusta Michal</t>
  </si>
  <si>
    <t>Mach Tomáš</t>
  </si>
  <si>
    <t>Končický Lukáš</t>
  </si>
  <si>
    <t>Kellner Jan</t>
  </si>
  <si>
    <t>Rulc Daniel (2000)</t>
  </si>
  <si>
    <t>Skála Šimon (2000)</t>
  </si>
  <si>
    <t>diabolky in-line</t>
  </si>
  <si>
    <t>zmrzliny triatlon - dětský závod</t>
  </si>
  <si>
    <t>62.</t>
  </si>
  <si>
    <t>Kellner Petr</t>
  </si>
  <si>
    <t>Kotrba Radek</t>
  </si>
  <si>
    <t>Skála Šimon</t>
  </si>
  <si>
    <t>Rílc Daniel</t>
  </si>
  <si>
    <t>Štibinger Matěj</t>
  </si>
  <si>
    <t>Bedrník Matěj</t>
  </si>
  <si>
    <t>35.</t>
  </si>
  <si>
    <t>39.</t>
  </si>
  <si>
    <t>40.</t>
  </si>
  <si>
    <t>43.</t>
  </si>
  <si>
    <t>46.</t>
  </si>
  <si>
    <t>48.</t>
  </si>
  <si>
    <t>50.</t>
  </si>
  <si>
    <t>52.</t>
  </si>
  <si>
    <t>59.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</si>
  <si>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</si>
  <si>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</si>
  <si>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</si>
  <si>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</si>
  <si>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</si>
  <si>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</si>
  <si>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</si>
  <si>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</si>
  <si>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</si>
  <si>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Bedrníková Karolína</t>
  </si>
  <si>
    <t xml:space="preserve">Pelant Jan </t>
  </si>
  <si>
    <t>sobota 5.10.2013</t>
  </si>
  <si>
    <t>Start</t>
  </si>
  <si>
    <t>Cíl</t>
  </si>
  <si>
    <t>Čistý čas</t>
  </si>
  <si>
    <t>Honza Kolomazník</t>
  </si>
  <si>
    <t>David Michalička</t>
  </si>
  <si>
    <t>Tomáš Pračka</t>
  </si>
  <si>
    <t>Marek Holinka</t>
  </si>
  <si>
    <t>Jakub Kozák</t>
  </si>
  <si>
    <t>Dan Čech</t>
  </si>
  <si>
    <t>Aleš Štěpánek</t>
  </si>
  <si>
    <t>Martin Stingl</t>
  </si>
  <si>
    <t xml:space="preserve">Radek Mátl </t>
  </si>
  <si>
    <t>Petr Bour</t>
  </si>
  <si>
    <t>Jana Karlachová</t>
  </si>
  <si>
    <t>Jonáš Vojtěch</t>
  </si>
  <si>
    <t>Petr Šašek</t>
  </si>
  <si>
    <t>Vladimír Kozák</t>
  </si>
  <si>
    <t>Martin Kouba</t>
  </si>
  <si>
    <t>Zdeněk Míka</t>
  </si>
  <si>
    <t>Pepa Goder</t>
  </si>
  <si>
    <t>Jirka Macháček</t>
  </si>
  <si>
    <t>Marketa Hubinkova</t>
  </si>
  <si>
    <t>Petr Němeček</t>
  </si>
  <si>
    <t>Vladek Karlach</t>
  </si>
  <si>
    <t>Robátko</t>
  </si>
  <si>
    <t>Dominika Víšková</t>
  </si>
  <si>
    <t>Vláďa Michalička</t>
  </si>
  <si>
    <t>Hroudis</t>
  </si>
  <si>
    <t>Tereza Selixová</t>
  </si>
  <si>
    <t>Leoš Bébr</t>
  </si>
  <si>
    <t>Vráťa Čech</t>
  </si>
  <si>
    <t>Jana Kuběnová</t>
  </si>
  <si>
    <t>Lída Šafusová</t>
  </si>
  <si>
    <t>Štěpánka Vojtová</t>
  </si>
  <si>
    <t>Stáňa Svitková</t>
  </si>
  <si>
    <t>Klára Tomečková</t>
  </si>
  <si>
    <t>Šárka Spáčilová</t>
  </si>
  <si>
    <t>Tomáš Tomeček</t>
  </si>
  <si>
    <t>neděle 6.10.2013</t>
  </si>
  <si>
    <t>Cíl OB</t>
  </si>
  <si>
    <t>Čistý čas OB</t>
  </si>
  <si>
    <t>Milan Duška</t>
  </si>
  <si>
    <t>Jakub Šmejkal</t>
  </si>
  <si>
    <t>Ondra Macek</t>
  </si>
  <si>
    <t>Klára Dušková</t>
  </si>
  <si>
    <t>Verča Michaličková</t>
  </si>
  <si>
    <t>Vilda Rožek</t>
  </si>
  <si>
    <t>Bára Stinglová</t>
  </si>
  <si>
    <t>Jana Špálová</t>
  </si>
  <si>
    <t>Péťa s dětma Mátlovi</t>
  </si>
  <si>
    <t>Orientační běh</t>
  </si>
  <si>
    <t>chyběla 1 kontrola =  + 30 minut</t>
  </si>
  <si>
    <t>32</t>
  </si>
  <si>
    <t>33</t>
  </si>
  <si>
    <t>Smejkal Jakub</t>
  </si>
  <si>
    <t>Macek Ondřej</t>
  </si>
  <si>
    <t>Víšková Dominika</t>
  </si>
  <si>
    <t>Svítková Stáňa</t>
  </si>
  <si>
    <t>Šafusová Lída</t>
  </si>
  <si>
    <t>Tomečková Klára</t>
  </si>
  <si>
    <t xml:space="preserve">Tomečková Klára </t>
  </si>
  <si>
    <t>Spáčilová Šárka</t>
  </si>
  <si>
    <t>Sokolák Cup 2013 - Orienťáky 4.- 6.10. 2013                                      Brada - Prachovské skály</t>
  </si>
  <si>
    <t>KT</t>
  </si>
  <si>
    <t>Špálová Jana</t>
  </si>
  <si>
    <t>Rožek Vilda</t>
  </si>
  <si>
    <t xml:space="preserve">vybráno na OB + MTBO ( po odečtení nákladů ) </t>
  </si>
  <si>
    <t>1.kolo</t>
  </si>
  <si>
    <t>3.kolo</t>
  </si>
  <si>
    <t>4.kolo</t>
  </si>
  <si>
    <t>Celkem</t>
  </si>
  <si>
    <t>Sokolák Cup 2013 - Střelba 30.10. 2013 Květnice</t>
  </si>
  <si>
    <t>2.kolo</t>
  </si>
  <si>
    <t>Vojtová Štěpánka</t>
  </si>
  <si>
    <t>Novotná Aneta</t>
  </si>
  <si>
    <t>Thirouard Antonín</t>
  </si>
  <si>
    <t>rozhodnutí jury</t>
  </si>
  <si>
    <t>vybráno navíc na kaoistice</t>
  </si>
  <si>
    <t>doplatek střelba</t>
  </si>
  <si>
    <t>kanoistika občerstvení</t>
  </si>
  <si>
    <t>Ondra</t>
  </si>
  <si>
    <t>Korbel Johan</t>
  </si>
  <si>
    <t>nedojel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</si>
</sst>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164" formatCode="[h]:mm:ss;@"/>
    <numFmt numFmtId="165" formatCode="[$-F400]h:mm:ss\ AM/PM"/>
    <numFmt numFmtId="166" formatCode="#,##0\ &quot;Kč&quot;"/>
  </numFmts>
  <fonts count="48" x14ac:knownFonts="1"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6"/>
      <color indexed="62"/>
      <name val="Arial"/>
      <family val="2"/>
      <charset val="238"/>
    </font>
    <font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4"/>
      <color theme="0" tint="-0.34998626667073579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22"/>
      </patternFill>
    </fill>
    <fill>
      <patternFill patternType="solid">
        <fgColor indexed="40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2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0" fontId="12" fillId="0" borderId="0" xfId="0" applyFont="1"/>
    <xf numFmtId="165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2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11" xfId="0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46" fontId="0" fillId="0" borderId="5" xfId="0" applyNumberFormat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22" fontId="2" fillId="0" borderId="0" xfId="0" applyNumberFormat="1" applyFont="1"/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0" fillId="6" borderId="1" xfId="0" applyFont="1" applyFill="1" applyBorder="1"/>
    <xf numFmtId="0" fontId="10" fillId="8" borderId="1" xfId="0" applyFont="1" applyFill="1" applyBorder="1" applyAlignment="1">
      <alignment horizontal="left"/>
    </xf>
    <xf numFmtId="0" fontId="10" fillId="8" borderId="28" xfId="0" applyFont="1" applyFill="1" applyBorder="1" applyAlignment="1">
      <alignment horizontal="left"/>
    </xf>
    <xf numFmtId="0" fontId="11" fillId="6" borderId="1" xfId="0" applyFont="1" applyFill="1" applyBorder="1"/>
    <xf numFmtId="0" fontId="11" fillId="7" borderId="1" xfId="0" applyFont="1" applyFill="1" applyBorder="1"/>
    <xf numFmtId="49" fontId="10" fillId="6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/>
    </xf>
    <xf numFmtId="49" fontId="19" fillId="6" borderId="1" xfId="0" applyNumberFormat="1" applyFont="1" applyFill="1" applyBorder="1" applyAlignment="1">
      <alignment horizontal="center" vertical="center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/>
    </xf>
    <xf numFmtId="49" fontId="19" fillId="7" borderId="27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/>
    </xf>
    <xf numFmtId="0" fontId="11" fillId="9" borderId="29" xfId="0" applyFont="1" applyFill="1" applyBorder="1" applyAlignment="1">
      <alignment horizontal="center" vertical="center"/>
    </xf>
    <xf numFmtId="0" fontId="10" fillId="8" borderId="11" xfId="0" applyNumberFormat="1" applyFont="1" applyFill="1" applyBorder="1" applyAlignment="1">
      <alignment horizontal="center" vertical="center"/>
    </xf>
    <xf numFmtId="0" fontId="19" fillId="7" borderId="11" xfId="0" applyNumberFormat="1" applyFont="1" applyFill="1" applyBorder="1" applyAlignment="1">
      <alignment horizontal="center" vertical="center"/>
    </xf>
    <xf numFmtId="0" fontId="19" fillId="8" borderId="11" xfId="0" applyNumberFormat="1" applyFont="1" applyFill="1" applyBorder="1" applyAlignment="1">
      <alignment horizontal="center" vertical="center"/>
    </xf>
    <xf numFmtId="0" fontId="19" fillId="7" borderId="29" xfId="0" applyNumberFormat="1" applyFont="1" applyFill="1" applyBorder="1" applyAlignment="1">
      <alignment horizontal="center" vertical="center"/>
    </xf>
    <xf numFmtId="1" fontId="8" fillId="0" borderId="31" xfId="1" applyNumberFormat="1" applyBorder="1" applyAlignment="1">
      <alignment horizontal="center"/>
    </xf>
    <xf numFmtId="0" fontId="2" fillId="0" borderId="12" xfId="1" applyFont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center" wrapText="1"/>
    </xf>
    <xf numFmtId="0" fontId="8" fillId="8" borderId="0" xfId="1" applyFill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/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12" fillId="10" borderId="3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/>
    <xf numFmtId="165" fontId="12" fillId="0" borderId="27" xfId="0" applyNumberFormat="1" applyFont="1" applyBorder="1" applyAlignment="1">
      <alignment horizontal="center"/>
    </xf>
    <xf numFmtId="165" fontId="0" fillId="0" borderId="27" xfId="0" applyNumberFormat="1" applyFon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3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21" fontId="12" fillId="0" borderId="8" xfId="0" applyNumberFormat="1" applyFon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/>
    </xf>
    <xf numFmtId="0" fontId="20" fillId="8" borderId="25" xfId="0" applyFont="1" applyFill="1" applyBorder="1" applyAlignment="1">
      <alignment horizontal="left"/>
    </xf>
    <xf numFmtId="0" fontId="20" fillId="0" borderId="25" xfId="0" applyFont="1" applyBorder="1"/>
    <xf numFmtId="0" fontId="20" fillId="0" borderId="25" xfId="0" applyFont="1" applyFill="1" applyBorder="1"/>
    <xf numFmtId="49" fontId="0" fillId="3" borderId="1" xfId="0" applyNumberForma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9" fontId="5" fillId="2" borderId="9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7" fillId="0" borderId="39" xfId="0" applyFont="1" applyBorder="1"/>
    <xf numFmtId="0" fontId="27" fillId="0" borderId="20" xfId="0" applyFont="1" applyBorder="1" applyAlignment="1">
      <alignment horizontal="center" vertical="center" textRotation="90" wrapText="1"/>
    </xf>
    <xf numFmtId="20" fontId="27" fillId="0" borderId="1" xfId="0" applyNumberFormat="1" applyFont="1" applyBorder="1" applyAlignment="1">
      <alignment horizontal="center"/>
    </xf>
    <xf numFmtId="20" fontId="27" fillId="0" borderId="1" xfId="0" applyNumberFormat="1" applyFont="1" applyFill="1" applyBorder="1" applyAlignment="1">
      <alignment horizontal="center"/>
    </xf>
    <xf numFmtId="20" fontId="27" fillId="0" borderId="8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 vertical="center" textRotation="90" wrapText="1"/>
    </xf>
    <xf numFmtId="0" fontId="27" fillId="0" borderId="0" xfId="0" applyFont="1"/>
    <xf numFmtId="0" fontId="27" fillId="0" borderId="23" xfId="0" applyFont="1" applyBorder="1" applyAlignment="1"/>
    <xf numFmtId="49" fontId="1" fillId="0" borderId="8" xfId="0" applyNumberFormat="1" applyFont="1" applyBorder="1" applyAlignment="1">
      <alignment horizontal="center"/>
    </xf>
    <xf numFmtId="0" fontId="0" fillId="0" borderId="40" xfId="0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164" fontId="8" fillId="0" borderId="47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21" fontId="0" fillId="0" borderId="5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11" xfId="0" applyFont="1" applyBorder="1"/>
    <xf numFmtId="1" fontId="8" fillId="0" borderId="41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0" fillId="8" borderId="57" xfId="0" applyFont="1" applyFill="1" applyBorder="1" applyAlignment="1">
      <alignment horizontal="left"/>
    </xf>
    <xf numFmtId="0" fontId="0" fillId="0" borderId="58" xfId="0" applyBorder="1"/>
    <xf numFmtId="0" fontId="1" fillId="0" borderId="0" xfId="0" applyFont="1" applyFill="1" applyBorder="1" applyAlignment="1">
      <alignment horizontal="center" vertical="center" wrapText="1"/>
    </xf>
    <xf numFmtId="0" fontId="20" fillId="0" borderId="0" xfId="0" applyFont="1" applyBorder="1"/>
    <xf numFmtId="0" fontId="20" fillId="8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/>
    </xf>
    <xf numFmtId="0" fontId="8" fillId="0" borderId="0" xfId="0" applyFont="1" applyBorder="1"/>
    <xf numFmtId="0" fontId="20" fillId="0" borderId="0" xfId="0" applyFont="1" applyFill="1" applyBorder="1"/>
    <xf numFmtId="0" fontId="0" fillId="0" borderId="0" xfId="0" applyBorder="1" applyAlignment="1">
      <alignment vertical="center" wrapText="1"/>
    </xf>
    <xf numFmtId="0" fontId="8" fillId="0" borderId="0" xfId="0" applyFont="1" applyFill="1" applyBorder="1"/>
    <xf numFmtId="166" fontId="0" fillId="0" borderId="0" xfId="0" applyNumberFormat="1" applyBorder="1"/>
    <xf numFmtId="0" fontId="1" fillId="0" borderId="0" xfId="0" applyFont="1" applyBorder="1" applyAlignment="1">
      <alignment horizontal="center" vertical="center" wrapText="1"/>
    </xf>
    <xf numFmtId="1" fontId="2" fillId="0" borderId="59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11" fillId="5" borderId="60" xfId="0" applyNumberFormat="1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/>
    </xf>
    <xf numFmtId="1" fontId="18" fillId="8" borderId="60" xfId="0" applyNumberFormat="1" applyFont="1" applyFill="1" applyBorder="1" applyAlignment="1">
      <alignment horizontal="center"/>
    </xf>
    <xf numFmtId="0" fontId="15" fillId="8" borderId="1" xfId="0" applyFont="1" applyFill="1" applyBorder="1" applyAlignment="1">
      <alignment horizontal="left"/>
    </xf>
    <xf numFmtId="1" fontId="18" fillId="8" borderId="41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2" fontId="11" fillId="5" borderId="61" xfId="0" applyNumberFormat="1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Fill="1" applyBorder="1"/>
    <xf numFmtId="0" fontId="10" fillId="0" borderId="0" xfId="0" applyFont="1" applyAlignment="1">
      <alignment horizontal="center"/>
    </xf>
    <xf numFmtId="0" fontId="33" fillId="0" borderId="57" xfId="0" applyFont="1" applyBorder="1"/>
    <xf numFmtId="0" fontId="34" fillId="0" borderId="24" xfId="0" applyFont="1" applyBorder="1"/>
    <xf numFmtId="0" fontId="34" fillId="8" borderId="25" xfId="0" applyFont="1" applyFill="1" applyBorder="1" applyAlignment="1">
      <alignment horizontal="left"/>
    </xf>
    <xf numFmtId="0" fontId="34" fillId="0" borderId="25" xfId="0" applyFont="1" applyBorder="1"/>
    <xf numFmtId="165" fontId="0" fillId="0" borderId="60" xfId="0" applyNumberFormat="1" applyBorder="1" applyAlignment="1">
      <alignment horizontal="center"/>
    </xf>
    <xf numFmtId="165" fontId="0" fillId="0" borderId="41" xfId="0" applyNumberFormat="1" applyFont="1" applyBorder="1" applyAlignment="1">
      <alignment horizontal="center"/>
    </xf>
    <xf numFmtId="165" fontId="0" fillId="0" borderId="42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3" xfId="0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left"/>
    </xf>
    <xf numFmtId="0" fontId="0" fillId="0" borderId="66" xfId="0" applyBorder="1" applyAlignment="1">
      <alignment horizontal="center"/>
    </xf>
    <xf numFmtId="1" fontId="8" fillId="0" borderId="24" xfId="1" applyNumberFormat="1" applyBorder="1" applyAlignment="1">
      <alignment horizontal="center"/>
    </xf>
    <xf numFmtId="1" fontId="8" fillId="0" borderId="25" xfId="1" applyNumberForma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1" fontId="0" fillId="0" borderId="67" xfId="1" applyNumberFormat="1" applyFont="1" applyBorder="1" applyAlignment="1">
      <alignment horizontal="center"/>
    </xf>
    <xf numFmtId="0" fontId="32" fillId="0" borderId="11" xfId="0" applyFont="1" applyBorder="1"/>
    <xf numFmtId="0" fontId="35" fillId="0" borderId="11" xfId="0" applyFont="1" applyBorder="1"/>
    <xf numFmtId="0" fontId="32" fillId="0" borderId="63" xfId="0" applyFont="1" applyBorder="1"/>
    <xf numFmtId="0" fontId="2" fillId="0" borderId="37" xfId="1" applyFont="1" applyBorder="1" applyAlignment="1">
      <alignment horizontal="center" vertical="center" wrapText="1"/>
    </xf>
    <xf numFmtId="47" fontId="32" fillId="0" borderId="68" xfId="0" applyNumberFormat="1" applyFont="1" applyBorder="1" applyAlignment="1">
      <alignment horizontal="center"/>
    </xf>
    <xf numFmtId="47" fontId="32" fillId="0" borderId="69" xfId="0" applyNumberFormat="1" applyFont="1" applyBorder="1" applyAlignment="1">
      <alignment horizontal="center"/>
    </xf>
    <xf numFmtId="47" fontId="32" fillId="0" borderId="7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7" fontId="0" fillId="0" borderId="26" xfId="0" applyNumberFormat="1" applyBorder="1" applyAlignment="1">
      <alignment horizontal="center"/>
    </xf>
    <xf numFmtId="47" fontId="0" fillId="0" borderId="5" xfId="0" applyNumberFormat="1" applyBorder="1" applyAlignment="1">
      <alignment horizontal="center"/>
    </xf>
    <xf numFmtId="47" fontId="0" fillId="0" borderId="7" xfId="0" applyNumberFormat="1" applyBorder="1" applyAlignment="1">
      <alignment horizontal="center"/>
    </xf>
    <xf numFmtId="1" fontId="8" fillId="0" borderId="41" xfId="1" applyNumberFormat="1" applyBorder="1" applyAlignment="1">
      <alignment horizontal="center"/>
    </xf>
    <xf numFmtId="0" fontId="0" fillId="0" borderId="41" xfId="0" applyBorder="1" applyAlignment="1">
      <alignment horizontal="center"/>
    </xf>
    <xf numFmtId="47" fontId="0" fillId="0" borderId="71" xfId="0" applyNumberFormat="1" applyBorder="1" applyAlignment="1">
      <alignment horizontal="center"/>
    </xf>
    <xf numFmtId="47" fontId="0" fillId="0" borderId="41" xfId="0" applyNumberFormat="1" applyBorder="1" applyAlignment="1">
      <alignment horizontal="center"/>
    </xf>
    <xf numFmtId="47" fontId="0" fillId="0" borderId="42" xfId="0" applyNumberFormat="1" applyBorder="1" applyAlignment="1">
      <alignment horizontal="center"/>
    </xf>
    <xf numFmtId="0" fontId="31" fillId="0" borderId="29" xfId="0" applyFont="1" applyBorder="1"/>
    <xf numFmtId="0" fontId="31" fillId="0" borderId="11" xfId="0" applyFont="1" applyBorder="1"/>
    <xf numFmtId="0" fontId="33" fillId="0" borderId="0" xfId="0" applyFont="1"/>
    <xf numFmtId="1" fontId="2" fillId="0" borderId="72" xfId="0" applyNumberFormat="1" applyFont="1" applyBorder="1" applyAlignment="1">
      <alignment horizontal="center" vertical="center" wrapText="1"/>
    </xf>
    <xf numFmtId="0" fontId="0" fillId="11" borderId="25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36" fillId="0" borderId="29" xfId="0" applyFont="1" applyBorder="1"/>
    <xf numFmtId="47" fontId="30" fillId="0" borderId="29" xfId="0" applyNumberFormat="1" applyFont="1" applyBorder="1" applyAlignment="1">
      <alignment horizontal="center"/>
    </xf>
    <xf numFmtId="47" fontId="37" fillId="0" borderId="26" xfId="0" applyNumberFormat="1" applyFont="1" applyBorder="1" applyAlignment="1">
      <alignment horizontal="center"/>
    </xf>
    <xf numFmtId="47" fontId="37" fillId="0" borderId="29" xfId="0" applyNumberFormat="1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36" fillId="0" borderId="11" xfId="0" applyFont="1" applyBorder="1"/>
    <xf numFmtId="47" fontId="30" fillId="0" borderId="11" xfId="0" applyNumberFormat="1" applyFont="1" applyBorder="1" applyAlignment="1">
      <alignment horizontal="center"/>
    </xf>
    <xf numFmtId="47" fontId="37" fillId="0" borderId="5" xfId="0" applyNumberFormat="1" applyFont="1" applyBorder="1" applyAlignment="1">
      <alignment horizontal="center"/>
    </xf>
    <xf numFmtId="47" fontId="37" fillId="0" borderId="6" xfId="0" applyNumberFormat="1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0" fillId="0" borderId="11" xfId="0" applyFont="1" applyBorder="1"/>
    <xf numFmtId="0" fontId="30" fillId="0" borderId="63" xfId="0" applyFont="1" applyBorder="1"/>
    <xf numFmtId="47" fontId="30" fillId="0" borderId="63" xfId="0" applyNumberFormat="1" applyFont="1" applyBorder="1" applyAlignment="1">
      <alignment horizontal="center"/>
    </xf>
    <xf numFmtId="47" fontId="37" fillId="0" borderId="7" xfId="0" applyNumberFormat="1" applyFont="1" applyBorder="1" applyAlignment="1">
      <alignment horizontal="center"/>
    </xf>
    <xf numFmtId="47" fontId="37" fillId="0" borderId="9" xfId="0" applyNumberFormat="1" applyFont="1" applyBorder="1" applyAlignment="1">
      <alignment horizontal="center"/>
    </xf>
    <xf numFmtId="0" fontId="37" fillId="0" borderId="63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49" fontId="33" fillId="0" borderId="29" xfId="0" applyNumberFormat="1" applyFont="1" applyBorder="1" applyAlignment="1">
      <alignment horizontal="center"/>
    </xf>
    <xf numFmtId="49" fontId="33" fillId="0" borderId="11" xfId="0" applyNumberFormat="1" applyFont="1" applyBorder="1" applyAlignment="1">
      <alignment horizontal="center"/>
    </xf>
    <xf numFmtId="0" fontId="33" fillId="0" borderId="11" xfId="0" applyFont="1" applyBorder="1"/>
    <xf numFmtId="0" fontId="39" fillId="0" borderId="11" xfId="0" applyFont="1" applyBorder="1"/>
    <xf numFmtId="0" fontId="2" fillId="0" borderId="66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0" fillId="0" borderId="73" xfId="0" applyFill="1" applyBorder="1"/>
    <xf numFmtId="0" fontId="0" fillId="0" borderId="26" xfId="0" applyBorder="1"/>
    <xf numFmtId="0" fontId="0" fillId="0" borderId="67" xfId="0" applyBorder="1"/>
    <xf numFmtId="0" fontId="0" fillId="0" borderId="5" xfId="0" applyFill="1" applyBorder="1"/>
    <xf numFmtId="0" fontId="0" fillId="0" borderId="5" xfId="0" applyBorder="1"/>
    <xf numFmtId="0" fontId="0" fillId="0" borderId="74" xfId="0" applyFill="1" applyBorder="1"/>
    <xf numFmtId="0" fontId="0" fillId="0" borderId="7" xfId="0" applyBorder="1"/>
    <xf numFmtId="0" fontId="34" fillId="0" borderId="66" xfId="0" applyFont="1" applyBorder="1" applyAlignment="1">
      <alignment horizontal="center"/>
    </xf>
    <xf numFmtId="166" fontId="0" fillId="0" borderId="68" xfId="0" applyNumberFormat="1" applyBorder="1" applyAlignment="1">
      <alignment horizontal="center"/>
    </xf>
    <xf numFmtId="166" fontId="0" fillId="0" borderId="6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0" fillId="3" borderId="76" xfId="0" applyNumberFormat="1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11" xfId="0" applyFont="1" applyFill="1" applyBorder="1"/>
    <xf numFmtId="0" fontId="2" fillId="0" borderId="63" xfId="0" applyFont="1" applyFill="1" applyBorder="1"/>
    <xf numFmtId="49" fontId="0" fillId="2" borderId="76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0" fillId="3" borderId="26" xfId="0" applyNumberFormat="1" applyFont="1" applyFill="1" applyBorder="1" applyAlignment="1">
      <alignment horizontal="center" vertical="center"/>
    </xf>
    <xf numFmtId="49" fontId="0" fillId="0" borderId="3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49" fontId="0" fillId="0" borderId="38" xfId="0" applyNumberFormat="1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0" fontId="2" fillId="0" borderId="63" xfId="0" applyFont="1" applyBorder="1"/>
    <xf numFmtId="0" fontId="34" fillId="0" borderId="11" xfId="0" applyFont="1" applyBorder="1"/>
    <xf numFmtId="0" fontId="34" fillId="0" borderId="29" xfId="0" applyFont="1" applyBorder="1"/>
    <xf numFmtId="0" fontId="34" fillId="0" borderId="63" xfId="0" applyFont="1" applyFill="1" applyBorder="1"/>
    <xf numFmtId="0" fontId="21" fillId="0" borderId="12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49" fontId="0" fillId="2" borderId="26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0" xfId="0" applyFill="1" applyBorder="1"/>
    <xf numFmtId="0" fontId="2" fillId="11" borderId="0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vertical="center" wrapText="1"/>
    </xf>
    <xf numFmtId="49" fontId="2" fillId="11" borderId="0" xfId="0" applyNumberFormat="1" applyFont="1" applyFill="1" applyBorder="1" applyAlignment="1">
      <alignment horizontal="center"/>
    </xf>
    <xf numFmtId="0" fontId="21" fillId="11" borderId="0" xfId="0" applyFont="1" applyFill="1" applyBorder="1"/>
    <xf numFmtId="49" fontId="0" fillId="11" borderId="0" xfId="0" applyNumberFormat="1" applyFont="1" applyFill="1" applyBorder="1" applyAlignment="1">
      <alignment horizontal="center" vertical="center"/>
    </xf>
    <xf numFmtId="49" fontId="0" fillId="11" borderId="0" xfId="0" applyNumberFormat="1" applyFill="1" applyBorder="1" applyAlignment="1">
      <alignment horizontal="center" vertical="center"/>
    </xf>
    <xf numFmtId="0" fontId="2" fillId="11" borderId="0" xfId="0" applyFont="1" applyFill="1" applyBorder="1"/>
    <xf numFmtId="0" fontId="25" fillId="0" borderId="1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6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4" fillId="0" borderId="66" xfId="0" applyFon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/>
    </xf>
    <xf numFmtId="0" fontId="2" fillId="11" borderId="32" xfId="0" applyFont="1" applyFill="1" applyBorder="1" applyAlignment="1">
      <alignment horizontal="center"/>
    </xf>
    <xf numFmtId="0" fontId="20" fillId="11" borderId="27" xfId="0" applyFont="1" applyFill="1" applyBorder="1" applyAlignment="1">
      <alignment horizontal="center"/>
    </xf>
    <xf numFmtId="0" fontId="0" fillId="11" borderId="1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ont="1" applyFill="1"/>
    <xf numFmtId="0" fontId="0" fillId="11" borderId="27" xfId="0" applyFont="1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38" fillId="11" borderId="1" xfId="0" applyFont="1" applyFill="1" applyBorder="1" applyAlignment="1">
      <alignment horizontal="center"/>
    </xf>
    <xf numFmtId="0" fontId="0" fillId="11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20" fontId="27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0" fontId="27" fillId="0" borderId="30" xfId="0" applyNumberFormat="1" applyFon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20" fontId="27" fillId="0" borderId="73" xfId="0" applyNumberFormat="1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20" fontId="27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1" fillId="0" borderId="60" xfId="0" applyNumberFormat="1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57" xfId="0" applyFill="1" applyBorder="1" applyAlignment="1">
      <alignment horizontal="center"/>
    </xf>
    <xf numFmtId="49" fontId="0" fillId="0" borderId="76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0" fontId="0" fillId="0" borderId="29" xfId="0" applyBorder="1"/>
    <xf numFmtId="0" fontId="0" fillId="0" borderId="11" xfId="0" applyFill="1" applyBorder="1"/>
    <xf numFmtId="0" fontId="0" fillId="0" borderId="59" xfId="0" applyBorder="1"/>
    <xf numFmtId="0" fontId="0" fillId="0" borderId="63" xfId="0" applyBorder="1"/>
    <xf numFmtId="0" fontId="0" fillId="0" borderId="11" xfId="0" applyFont="1" applyBorder="1"/>
    <xf numFmtId="166" fontId="0" fillId="0" borderId="68" xfId="0" applyNumberFormat="1" applyFont="1" applyBorder="1" applyAlignment="1">
      <alignment horizontal="center"/>
    </xf>
    <xf numFmtId="166" fontId="0" fillId="0" borderId="69" xfId="0" applyNumberFormat="1" applyFont="1" applyBorder="1" applyAlignment="1">
      <alignment horizontal="center"/>
    </xf>
    <xf numFmtId="166" fontId="38" fillId="0" borderId="69" xfId="0" applyNumberFormat="1" applyFont="1" applyBorder="1" applyAlignment="1">
      <alignment horizontal="center"/>
    </xf>
    <xf numFmtId="166" fontId="0" fillId="0" borderId="7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40" fillId="8" borderId="29" xfId="0" applyFont="1" applyFill="1" applyBorder="1" applyAlignment="1">
      <alignment horizontal="left"/>
    </xf>
    <xf numFmtId="0" fontId="40" fillId="0" borderId="11" xfId="0" applyFont="1" applyBorder="1"/>
    <xf numFmtId="49" fontId="40" fillId="0" borderId="29" xfId="0" applyNumberFormat="1" applyFont="1" applyBorder="1" applyAlignment="1">
      <alignment horizontal="center"/>
    </xf>
    <xf numFmtId="49" fontId="40" fillId="0" borderId="11" xfId="0" applyNumberFormat="1" applyFont="1" applyBorder="1" applyAlignment="1">
      <alignment horizontal="center"/>
    </xf>
    <xf numFmtId="0" fontId="0" fillId="0" borderId="64" xfId="0" applyBorder="1"/>
    <xf numFmtId="0" fontId="0" fillId="0" borderId="41" xfId="0" applyBorder="1"/>
    <xf numFmtId="0" fontId="0" fillId="0" borderId="41" xfId="0" applyBorder="1" applyAlignment="1">
      <alignment horizontal="left"/>
    </xf>
    <xf numFmtId="0" fontId="0" fillId="6" borderId="42" xfId="0" applyFill="1" applyBorder="1"/>
    <xf numFmtId="0" fontId="0" fillId="0" borderId="79" xfId="0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60" xfId="0" applyNumberFormat="1" applyFont="1" applyBorder="1" applyAlignment="1">
      <alignment horizontal="center" vertical="center" wrapText="1"/>
    </xf>
    <xf numFmtId="165" fontId="0" fillId="0" borderId="34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49" fontId="34" fillId="0" borderId="30" xfId="0" applyNumberFormat="1" applyFont="1" applyBorder="1" applyAlignment="1">
      <alignment horizontal="center"/>
    </xf>
    <xf numFmtId="49" fontId="34" fillId="0" borderId="32" xfId="0" applyNumberFormat="1" applyFont="1" applyBorder="1" applyAlignment="1">
      <alignment horizontal="center"/>
    </xf>
    <xf numFmtId="49" fontId="34" fillId="0" borderId="8" xfId="0" applyNumberFormat="1" applyFont="1" applyBorder="1" applyAlignment="1">
      <alignment horizontal="center"/>
    </xf>
    <xf numFmtId="0" fontId="40" fillId="0" borderId="63" xfId="0" applyFont="1" applyBorder="1"/>
    <xf numFmtId="6" fontId="0" fillId="0" borderId="69" xfId="0" applyNumberFormat="1" applyBorder="1" applyAlignment="1">
      <alignment horizontal="center"/>
    </xf>
    <xf numFmtId="0" fontId="6" fillId="0" borderId="81" xfId="0" applyFont="1" applyBorder="1" applyAlignment="1">
      <alignment horizontal="center" vertical="center" wrapText="1"/>
    </xf>
    <xf numFmtId="0" fontId="34" fillId="0" borderId="10" xfId="0" applyFont="1" applyBorder="1"/>
    <xf numFmtId="0" fontId="34" fillId="8" borderId="11" xfId="0" applyFont="1" applyFill="1" applyBorder="1" applyAlignment="1">
      <alignment horizontal="left"/>
    </xf>
    <xf numFmtId="0" fontId="33" fillId="0" borderId="63" xfId="0" applyFont="1" applyBorder="1"/>
    <xf numFmtId="0" fontId="6" fillId="0" borderId="82" xfId="0" applyFont="1" applyBorder="1" applyAlignment="1">
      <alignment horizontal="center" vertical="center" wrapText="1"/>
    </xf>
    <xf numFmtId="1" fontId="8" fillId="0" borderId="64" xfId="0" applyNumberFormat="1" applyFont="1" applyBorder="1" applyAlignment="1">
      <alignment horizontal="center" vertical="center" wrapText="1"/>
    </xf>
    <xf numFmtId="1" fontId="8" fillId="0" borderId="42" xfId="0" applyNumberFormat="1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47" xfId="0" applyNumberFormat="1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" fontId="8" fillId="0" borderId="79" xfId="0" applyNumberFormat="1" applyFont="1" applyBorder="1" applyAlignment="1">
      <alignment horizontal="center" vertical="center" wrapText="1"/>
    </xf>
    <xf numFmtId="1" fontId="8" fillId="0" borderId="69" xfId="0" applyNumberFormat="1" applyFont="1" applyBorder="1" applyAlignment="1">
      <alignment horizontal="center" vertical="center" wrapText="1"/>
    </xf>
    <xf numFmtId="1" fontId="8" fillId="0" borderId="70" xfId="0" applyNumberFormat="1" applyFont="1" applyBorder="1" applyAlignment="1">
      <alignment horizontal="center" vertical="center" wrapText="1"/>
    </xf>
    <xf numFmtId="164" fontId="0" fillId="0" borderId="26" xfId="0" applyNumberFormat="1" applyFont="1" applyBorder="1" applyAlignment="1">
      <alignment horizontal="center" vertical="center" wrapText="1"/>
    </xf>
    <xf numFmtId="164" fontId="8" fillId="0" borderId="68" xfId="0" applyNumberFormat="1" applyFont="1" applyBorder="1" applyAlignment="1">
      <alignment horizontal="center" vertical="center" wrapText="1"/>
    </xf>
    <xf numFmtId="164" fontId="8" fillId="0" borderId="79" xfId="0" applyNumberFormat="1" applyFont="1" applyBorder="1" applyAlignment="1">
      <alignment horizontal="center" vertical="center" wrapText="1"/>
    </xf>
    <xf numFmtId="164" fontId="0" fillId="0" borderId="46" xfId="0" applyNumberFormat="1" applyFont="1" applyBorder="1" applyAlignment="1">
      <alignment horizontal="center" vertical="center" wrapText="1"/>
    </xf>
    <xf numFmtId="164" fontId="8" fillId="0" borderId="8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" fontId="8" fillId="0" borderId="34" xfId="0" applyNumberFormat="1" applyFont="1" applyBorder="1" applyAlignment="1">
      <alignment horizontal="center" vertical="center" wrapText="1"/>
    </xf>
    <xf numFmtId="164" fontId="2" fillId="0" borderId="73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164" fontId="8" fillId="0" borderId="76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46" fontId="0" fillId="0" borderId="5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left"/>
    </xf>
    <xf numFmtId="0" fontId="0" fillId="0" borderId="25" xfId="0" applyFont="1" applyBorder="1"/>
    <xf numFmtId="0" fontId="0" fillId="0" borderId="78" xfId="0" applyFont="1" applyBorder="1"/>
    <xf numFmtId="164" fontId="2" fillId="0" borderId="85" xfId="0" applyNumberFormat="1" applyFont="1" applyBorder="1" applyAlignment="1">
      <alignment horizontal="center" vertical="center" wrapText="1"/>
    </xf>
    <xf numFmtId="46" fontId="0" fillId="0" borderId="85" xfId="0" applyNumberFormat="1" applyBorder="1" applyAlignment="1">
      <alignment horizontal="center"/>
    </xf>
    <xf numFmtId="164" fontId="1" fillId="0" borderId="85" xfId="0" applyNumberFormat="1" applyFont="1" applyBorder="1" applyAlignment="1">
      <alignment horizontal="center" vertical="center" wrapText="1"/>
    </xf>
    <xf numFmtId="1" fontId="2" fillId="0" borderId="86" xfId="0" applyNumberFormat="1" applyFont="1" applyBorder="1" applyAlignment="1">
      <alignment horizontal="center" vertical="center" wrapText="1"/>
    </xf>
    <xf numFmtId="1" fontId="0" fillId="0" borderId="34" xfId="0" applyNumberFormat="1" applyFont="1" applyBorder="1" applyAlignment="1">
      <alignment horizontal="center" vertical="center" wrapText="1"/>
    </xf>
    <xf numFmtId="1" fontId="0" fillId="0" borderId="23" xfId="0" applyNumberFormat="1" applyBorder="1"/>
    <xf numFmtId="0" fontId="0" fillId="0" borderId="23" xfId="0" applyBorder="1"/>
    <xf numFmtId="0" fontId="0" fillId="0" borderId="25" xfId="0" applyBorder="1"/>
    <xf numFmtId="21" fontId="0" fillId="0" borderId="85" xfId="0" applyNumberFormat="1" applyBorder="1" applyAlignment="1">
      <alignment horizontal="center"/>
    </xf>
    <xf numFmtId="46" fontId="0" fillId="0" borderId="26" xfId="0" applyNumberFormat="1" applyBorder="1" applyAlignment="1">
      <alignment horizontal="center"/>
    </xf>
    <xf numFmtId="164" fontId="0" fillId="0" borderId="7" xfId="0" applyNumberFormat="1" applyFont="1" applyBorder="1" applyAlignment="1">
      <alignment horizontal="center" vertical="center" wrapText="1"/>
    </xf>
    <xf numFmtId="46" fontId="0" fillId="0" borderId="7" xfId="0" applyNumberFormat="1" applyFont="1" applyBorder="1" applyAlignment="1">
      <alignment horizontal="center"/>
    </xf>
    <xf numFmtId="164" fontId="0" fillId="0" borderId="47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21" fontId="0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78" xfId="0" applyBorder="1" applyAlignment="1">
      <alignment vertical="center" wrapText="1"/>
    </xf>
    <xf numFmtId="166" fontId="0" fillId="0" borderId="70" xfId="0" applyNumberFormat="1" applyBorder="1" applyAlignment="1">
      <alignment horizontal="center"/>
    </xf>
    <xf numFmtId="1" fontId="34" fillId="0" borderId="59" xfId="0" applyNumberFormat="1" applyFont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/>
    </xf>
    <xf numFmtId="0" fontId="33" fillId="8" borderId="0" xfId="0" applyFont="1" applyFill="1" applyBorder="1" applyAlignment="1">
      <alignment horizontal="left"/>
    </xf>
    <xf numFmtId="0" fontId="0" fillId="11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4" fillId="0" borderId="93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0" fillId="11" borderId="71" xfId="0" applyFont="1" applyFill="1" applyBorder="1" applyAlignment="1">
      <alignment horizontal="center"/>
    </xf>
    <xf numFmtId="0" fontId="0" fillId="11" borderId="97" xfId="0" applyFont="1" applyFill="1" applyBorder="1" applyAlignment="1">
      <alignment horizontal="center"/>
    </xf>
    <xf numFmtId="0" fontId="0" fillId="11" borderId="97" xfId="0" applyFont="1" applyFill="1" applyBorder="1"/>
    <xf numFmtId="0" fontId="0" fillId="11" borderId="98" xfId="0" applyFont="1" applyFill="1" applyBorder="1" applyAlignment="1">
      <alignment horizontal="center"/>
    </xf>
    <xf numFmtId="0" fontId="2" fillId="11" borderId="31" xfId="0" applyFont="1" applyFill="1" applyBorder="1" applyAlignment="1">
      <alignment horizontal="center"/>
    </xf>
    <xf numFmtId="0" fontId="10" fillId="13" borderId="1" xfId="0" applyFont="1" applyFill="1" applyBorder="1"/>
    <xf numFmtId="0" fontId="11" fillId="13" borderId="1" xfId="0" applyFont="1" applyFill="1" applyBorder="1"/>
    <xf numFmtId="0" fontId="43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165" fontId="43" fillId="0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/>
    <xf numFmtId="165" fontId="43" fillId="12" borderId="1" xfId="0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12" borderId="1" xfId="0" applyNumberFormat="1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164" fontId="43" fillId="0" borderId="1" xfId="0" applyNumberFormat="1" applyFont="1" applyFill="1" applyBorder="1" applyAlignment="1">
      <alignment horizontal="center"/>
    </xf>
    <xf numFmtId="164" fontId="43" fillId="1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5" fontId="43" fillId="0" borderId="1" xfId="0" applyNumberFormat="1" applyFont="1" applyFill="1" applyBorder="1" applyAlignment="1">
      <alignment horizontal="center" vertical="center" wrapText="1"/>
    </xf>
    <xf numFmtId="164" fontId="43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0" fillId="8" borderId="69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11" borderId="30" xfId="0" applyFont="1" applyFill="1" applyBorder="1"/>
    <xf numFmtId="166" fontId="0" fillId="0" borderId="99" xfId="0" applyNumberFormat="1" applyBorder="1" applyAlignment="1">
      <alignment horizontal="center"/>
    </xf>
    <xf numFmtId="0" fontId="0" fillId="11" borderId="8" xfId="0" applyFont="1" applyFill="1" applyBorder="1"/>
    <xf numFmtId="0" fontId="0" fillId="11" borderId="30" xfId="0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/>
    </xf>
    <xf numFmtId="0" fontId="0" fillId="11" borderId="34" xfId="0" applyFont="1" applyFill="1" applyBorder="1" applyAlignment="1">
      <alignment horizontal="center"/>
    </xf>
    <xf numFmtId="0" fontId="0" fillId="11" borderId="6" xfId="0" applyFont="1" applyFill="1" applyBorder="1"/>
    <xf numFmtId="0" fontId="0" fillId="11" borderId="85" xfId="0" applyFont="1" applyFill="1" applyBorder="1" applyAlignment="1">
      <alignment horizontal="center"/>
    </xf>
    <xf numFmtId="0" fontId="0" fillId="11" borderId="100" xfId="0" applyFont="1" applyFill="1" applyBorder="1"/>
    <xf numFmtId="0" fontId="0" fillId="11" borderId="7" xfId="0" applyFont="1" applyFill="1" applyBorder="1" applyAlignment="1">
      <alignment horizontal="center"/>
    </xf>
    <xf numFmtId="0" fontId="0" fillId="11" borderId="9" xfId="0" applyFont="1" applyFill="1" applyBorder="1"/>
    <xf numFmtId="49" fontId="33" fillId="0" borderId="63" xfId="0" applyNumberFormat="1" applyFont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1" fontId="18" fillId="8" borderId="0" xfId="0" applyNumberFormat="1" applyFont="1" applyFill="1" applyBorder="1" applyAlignment="1">
      <alignment horizontal="center"/>
    </xf>
    <xf numFmtId="0" fontId="15" fillId="8" borderId="0" xfId="0" applyFont="1" applyFill="1" applyBorder="1" applyAlignment="1">
      <alignment horizontal="left"/>
    </xf>
    <xf numFmtId="49" fontId="19" fillId="6" borderId="0" xfId="0" applyNumberFormat="1" applyFont="1" applyFill="1" applyBorder="1" applyAlignment="1">
      <alignment horizontal="center" vertical="center"/>
    </xf>
    <xf numFmtId="49" fontId="19" fillId="8" borderId="0" xfId="0" applyNumberFormat="1" applyFont="1" applyFill="1" applyBorder="1" applyAlignment="1">
      <alignment horizontal="center" vertical="center"/>
    </xf>
    <xf numFmtId="0" fontId="19" fillId="8" borderId="0" xfId="0" applyNumberFormat="1" applyFont="1" applyFill="1" applyBorder="1" applyAlignment="1">
      <alignment horizontal="center" vertical="center"/>
    </xf>
    <xf numFmtId="0" fontId="44" fillId="6" borderId="26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left"/>
    </xf>
    <xf numFmtId="49" fontId="45" fillId="7" borderId="27" xfId="0" applyNumberFormat="1" applyFont="1" applyFill="1" applyBorder="1" applyAlignment="1">
      <alignment horizontal="center" vertical="center"/>
    </xf>
    <xf numFmtId="1" fontId="44" fillId="8" borderId="60" xfId="0" applyNumberFormat="1" applyFont="1" applyFill="1" applyBorder="1" applyAlignment="1">
      <alignment horizontal="center"/>
    </xf>
    <xf numFmtId="0" fontId="45" fillId="7" borderId="29" xfId="0" applyNumberFormat="1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/>
    </xf>
    <xf numFmtId="49" fontId="45" fillId="6" borderId="1" xfId="0" applyNumberFormat="1" applyFont="1" applyFill="1" applyBorder="1" applyAlignment="1">
      <alignment horizontal="center" vertical="center"/>
    </xf>
    <xf numFmtId="49" fontId="45" fillId="8" borderId="1" xfId="0" applyNumberFormat="1" applyFont="1" applyFill="1" applyBorder="1" applyAlignment="1">
      <alignment horizontal="center" vertical="center"/>
    </xf>
    <xf numFmtId="1" fontId="44" fillId="8" borderId="41" xfId="0" applyNumberFormat="1" applyFont="1" applyFill="1" applyBorder="1" applyAlignment="1">
      <alignment horizontal="center"/>
    </xf>
    <xf numFmtId="0" fontId="45" fillId="8" borderId="11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0" xfId="0" applyFont="1" applyFill="1" applyBorder="1" applyAlignment="1" applyProtection="1">
      <alignment horizontal="center"/>
    </xf>
    <xf numFmtId="166" fontId="2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20" fillId="11" borderId="14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0" fillId="0" borderId="8" xfId="0" applyBorder="1"/>
    <xf numFmtId="0" fontId="46" fillId="0" borderId="8" xfId="0" applyFont="1" applyBorder="1" applyAlignment="1">
      <alignment horizontal="center"/>
    </xf>
    <xf numFmtId="0" fontId="2" fillId="0" borderId="13" xfId="0" applyFont="1" applyBorder="1"/>
    <xf numFmtId="0" fontId="2" fillId="11" borderId="75" xfId="0" applyFont="1" applyFill="1" applyBorder="1" applyAlignment="1">
      <alignment horizontal="center"/>
    </xf>
    <xf numFmtId="0" fontId="2" fillId="11" borderId="80" xfId="0" applyFont="1" applyFill="1" applyBorder="1" applyAlignment="1">
      <alignment horizontal="center"/>
    </xf>
    <xf numFmtId="0" fontId="0" fillId="11" borderId="1" xfId="0" applyFont="1" applyFill="1" applyBorder="1" applyAlignment="1" applyProtection="1">
      <alignment horizontal="center"/>
    </xf>
    <xf numFmtId="0" fontId="2" fillId="0" borderId="1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2" xfId="0" applyFont="1" applyBorder="1"/>
    <xf numFmtId="0" fontId="46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4" fillId="0" borderId="27" xfId="0" applyFont="1" applyBorder="1"/>
    <xf numFmtId="0" fontId="34" fillId="0" borderId="1" xfId="0" applyFont="1" applyBorder="1"/>
    <xf numFmtId="0" fontId="0" fillId="0" borderId="1" xfId="0" applyFont="1" applyBorder="1"/>
    <xf numFmtId="0" fontId="0" fillId="0" borderId="8" xfId="0" applyFont="1" applyBorder="1"/>
    <xf numFmtId="0" fontId="39" fillId="0" borderId="62" xfId="0" applyFont="1" applyBorder="1"/>
    <xf numFmtId="0" fontId="39" fillId="0" borderId="25" xfId="0" applyFont="1" applyBorder="1"/>
    <xf numFmtId="0" fontId="39" fillId="11" borderId="25" xfId="0" applyFont="1" applyFill="1" applyBorder="1" applyAlignment="1">
      <alignment horizontal="left"/>
    </xf>
    <xf numFmtId="0" fontId="39" fillId="8" borderId="25" xfId="0" applyFont="1" applyFill="1" applyBorder="1" applyAlignment="1">
      <alignment horizontal="left"/>
    </xf>
    <xf numFmtId="0" fontId="39" fillId="11" borderId="25" xfId="0" applyFont="1" applyFill="1" applyBorder="1"/>
    <xf numFmtId="0" fontId="39" fillId="0" borderId="25" xfId="0" applyFont="1" applyFill="1" applyBorder="1"/>
    <xf numFmtId="0" fontId="39" fillId="11" borderId="25" xfId="0" applyFont="1" applyFill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57" xfId="0" applyFont="1" applyBorder="1"/>
    <xf numFmtId="0" fontId="0" fillId="11" borderId="25" xfId="0" applyFont="1" applyFill="1" applyBorder="1" applyAlignment="1">
      <alignment horizontal="left"/>
    </xf>
    <xf numFmtId="0" fontId="33" fillId="0" borderId="25" xfId="0" applyFont="1" applyBorder="1"/>
    <xf numFmtId="0" fontId="33" fillId="8" borderId="25" xfId="0" applyFont="1" applyFill="1" applyBorder="1" applyAlignment="1">
      <alignment horizontal="left"/>
    </xf>
    <xf numFmtId="0" fontId="33" fillId="6" borderId="25" xfId="0" applyFont="1" applyFill="1" applyBorder="1"/>
    <xf numFmtId="0" fontId="33" fillId="0" borderId="25" xfId="0" applyFont="1" applyBorder="1" applyAlignment="1">
      <alignment horizontal="left"/>
    </xf>
    <xf numFmtId="0" fontId="33" fillId="8" borderId="78" xfId="0" applyFont="1" applyFill="1" applyBorder="1" applyAlignment="1">
      <alignment horizontal="left"/>
    </xf>
    <xf numFmtId="0" fontId="33" fillId="0" borderId="78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34" fillId="0" borderId="68" xfId="0" applyFont="1" applyBorder="1" applyAlignment="1">
      <alignment horizontal="center"/>
    </xf>
    <xf numFmtId="0" fontId="34" fillId="0" borderId="69" xfId="0" applyFont="1" applyBorder="1" applyAlignment="1">
      <alignment horizontal="center"/>
    </xf>
    <xf numFmtId="0" fontId="34" fillId="0" borderId="70" xfId="0" applyFont="1" applyBorder="1" applyAlignment="1">
      <alignment horizontal="center"/>
    </xf>
    <xf numFmtId="0" fontId="2" fillId="11" borderId="77" xfId="0" applyFont="1" applyFill="1" applyBorder="1" applyAlignment="1">
      <alignment horizontal="center"/>
    </xf>
    <xf numFmtId="0" fontId="2" fillId="11" borderId="66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0" fillId="11" borderId="25" xfId="0" applyFont="1" applyFill="1" applyBorder="1"/>
    <xf numFmtId="0" fontId="46" fillId="0" borderId="14" xfId="0" applyFont="1" applyBorder="1"/>
    <xf numFmtId="0" fontId="46" fillId="0" borderId="1" xfId="0" applyFont="1" applyBorder="1"/>
    <xf numFmtId="0" fontId="2" fillId="0" borderId="25" xfId="0" applyFont="1" applyBorder="1"/>
    <xf numFmtId="49" fontId="33" fillId="0" borderId="59" xfId="0" applyNumberFormat="1" applyFont="1" applyBorder="1" applyAlignment="1">
      <alignment horizontal="center"/>
    </xf>
    <xf numFmtId="0" fontId="20" fillId="11" borderId="30" xfId="0" applyFont="1" applyFill="1" applyBorder="1" applyAlignment="1">
      <alignment horizontal="center"/>
    </xf>
    <xf numFmtId="0" fontId="33" fillId="0" borderId="78" xfId="0" applyFont="1" applyBorder="1"/>
    <xf numFmtId="0" fontId="33" fillId="8" borderId="24" xfId="0" applyFont="1" applyFill="1" applyBorder="1" applyAlignment="1">
      <alignment horizontal="left"/>
    </xf>
    <xf numFmtId="0" fontId="0" fillId="11" borderId="15" xfId="0" applyFont="1" applyFill="1" applyBorder="1" applyAlignment="1">
      <alignment horizontal="center"/>
    </xf>
    <xf numFmtId="0" fontId="0" fillId="11" borderId="38" xfId="0" applyFont="1" applyFill="1" applyBorder="1" applyAlignment="1">
      <alignment horizontal="center"/>
    </xf>
    <xf numFmtId="0" fontId="34" fillId="0" borderId="79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34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0" fillId="8" borderId="62" xfId="0" applyFont="1" applyFill="1" applyBorder="1" applyAlignment="1">
      <alignment horizontal="left"/>
    </xf>
    <xf numFmtId="0" fontId="40" fillId="0" borderId="25" xfId="0" applyFont="1" applyBorder="1"/>
    <xf numFmtId="0" fontId="0" fillId="11" borderId="8" xfId="0" applyFont="1" applyFill="1" applyBorder="1" applyAlignment="1" applyProtection="1">
      <alignment horizontal="center"/>
    </xf>
    <xf numFmtId="0" fontId="0" fillId="11" borderId="9" xfId="0" applyFont="1" applyFill="1" applyBorder="1" applyAlignment="1">
      <alignment horizontal="center"/>
    </xf>
    <xf numFmtId="0" fontId="0" fillId="11" borderId="0" xfId="0" applyFill="1"/>
    <xf numFmtId="0" fontId="2" fillId="11" borderId="37" xfId="0" applyFont="1" applyFill="1" applyBorder="1" applyAlignment="1">
      <alignment horizontal="center"/>
    </xf>
    <xf numFmtId="0" fontId="20" fillId="11" borderId="34" xfId="0" applyFont="1" applyFill="1" applyBorder="1" applyAlignment="1">
      <alignment horizontal="center"/>
    </xf>
    <xf numFmtId="0" fontId="20" fillId="11" borderId="6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2" fillId="11" borderId="61" xfId="0" applyFont="1" applyFill="1" applyBorder="1" applyAlignment="1">
      <alignment horizontal="center"/>
    </xf>
    <xf numFmtId="0" fontId="0" fillId="11" borderId="0" xfId="0" applyFill="1"/>
    <xf numFmtId="0" fontId="13" fillId="0" borderId="95" xfId="0" applyFont="1" applyBorder="1" applyAlignment="1">
      <alignment horizontal="center" wrapText="1"/>
    </xf>
    <xf numFmtId="0" fontId="0" fillId="0" borderId="96" xfId="0" applyBorder="1" applyAlignment="1">
      <alignment wrapText="1"/>
    </xf>
    <xf numFmtId="0" fontId="0" fillId="11" borderId="0" xfId="0" applyFill="1"/>
    <xf numFmtId="0" fontId="0" fillId="0" borderId="89" xfId="0" applyBorder="1" applyAlignment="1">
      <alignment wrapText="1"/>
    </xf>
    <xf numFmtId="49" fontId="0" fillId="0" borderId="90" xfId="0" applyNumberFormat="1" applyBorder="1" applyAlignment="1">
      <alignment horizontal="center"/>
    </xf>
    <xf numFmtId="0" fontId="0" fillId="0" borderId="23" xfId="0" applyBorder="1" applyAlignment="1"/>
    <xf numFmtId="0" fontId="20" fillId="11" borderId="14" xfId="0" applyFont="1" applyFill="1" applyBorder="1" applyAlignment="1">
      <alignment horizontal="center"/>
    </xf>
    <xf numFmtId="0" fontId="0" fillId="0" borderId="84" xfId="0" applyBorder="1" applyAlignment="1"/>
    <xf numFmtId="0" fontId="9" fillId="0" borderId="0" xfId="0" applyFont="1" applyAlignment="1"/>
    <xf numFmtId="0" fontId="16" fillId="0" borderId="0" xfId="0" applyFont="1" applyAlignment="1"/>
    <xf numFmtId="0" fontId="1" fillId="0" borderId="0" xfId="0" applyFont="1" applyFill="1" applyBorder="1" applyAlignment="1"/>
    <xf numFmtId="0" fontId="14" fillId="0" borderId="0" xfId="0" applyFont="1" applyFill="1" applyBorder="1" applyAlignment="1"/>
    <xf numFmtId="0" fontId="28" fillId="0" borderId="61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9" fillId="0" borderId="39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39" xfId="0" applyBorder="1" applyAlignment="1"/>
    <xf numFmtId="0" fontId="6" fillId="0" borderId="8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67" xfId="0" applyBorder="1" applyAlignment="1">
      <alignment horizontal="center" vertical="center" wrapText="1"/>
    </xf>
    <xf numFmtId="0" fontId="13" fillId="0" borderId="87" xfId="1" applyFont="1" applyBorder="1" applyAlignment="1">
      <alignment horizontal="center" wrapText="1"/>
    </xf>
    <xf numFmtId="0" fontId="13" fillId="0" borderId="88" xfId="1" applyFont="1" applyBorder="1" applyAlignment="1">
      <alignment horizontal="center" wrapText="1"/>
    </xf>
    <xf numFmtId="0" fontId="20" fillId="15" borderId="27" xfId="0" applyFont="1" applyFill="1" applyBorder="1" applyAlignment="1">
      <alignment horizontal="center"/>
    </xf>
    <xf numFmtId="0" fontId="20" fillId="15" borderId="1" xfId="0" applyFont="1" applyFill="1" applyBorder="1" applyAlignment="1">
      <alignment horizontal="center"/>
    </xf>
    <xf numFmtId="0" fontId="30" fillId="0" borderId="59" xfId="0" applyFont="1" applyBorder="1"/>
    <xf numFmtId="47" fontId="30" fillId="0" borderId="59" xfId="0" applyNumberFormat="1" applyFont="1" applyBorder="1" applyAlignment="1">
      <alignment horizontal="center"/>
    </xf>
    <xf numFmtId="47" fontId="37" fillId="0" borderId="85" xfId="0" applyNumberFormat="1" applyFont="1" applyBorder="1" applyAlignment="1">
      <alignment horizontal="center"/>
    </xf>
    <xf numFmtId="1" fontId="0" fillId="0" borderId="41" xfId="1" applyNumberFormat="1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="87" zoomScaleNormal="87" workbookViewId="0">
      <selection sqref="A1:K1"/>
    </sheetView>
  </sheetViews>
  <sheetFormatPr defaultRowHeight="12.75" x14ac:dyDescent="0.2"/>
  <cols>
    <col min="1" max="1" width="9" customWidth="1"/>
    <col min="2" max="2" width="20" style="1" customWidth="1"/>
    <col min="3" max="3" width="9.42578125" customWidth="1"/>
    <col min="4" max="4" width="11.140625" style="351" customWidth="1"/>
    <col min="5" max="5" width="13.7109375" style="351" customWidth="1"/>
    <col min="6" max="6" width="12.140625" style="351" customWidth="1"/>
    <col min="7" max="7" width="10.85546875" style="390" customWidth="1"/>
    <col min="8" max="8" width="11.5703125" style="598" customWidth="1"/>
    <col min="9" max="9" width="10.85546875" style="666" customWidth="1"/>
    <col min="10" max="10" width="12.42578125" style="391" customWidth="1"/>
    <col min="11" max="11" width="11.140625" style="271" bestFit="1" customWidth="1"/>
    <col min="12" max="12" width="10.42578125" style="10" customWidth="1"/>
    <col min="15" max="15" width="12" customWidth="1"/>
    <col min="16" max="16" width="9.5703125" style="144" customWidth="1"/>
  </cols>
  <sheetData>
    <row r="1" spans="1:17" ht="22.5" customHeight="1" thickBot="1" x14ac:dyDescent="0.3">
      <c r="A1" s="673" t="s">
        <v>233</v>
      </c>
      <c r="B1" s="674"/>
      <c r="C1" s="674"/>
      <c r="D1" s="674"/>
      <c r="E1" s="674"/>
      <c r="F1" s="675"/>
      <c r="G1" s="674"/>
      <c r="H1" s="674"/>
      <c r="I1" s="674"/>
      <c r="J1" s="674"/>
      <c r="K1" s="676"/>
    </row>
    <row r="2" spans="1:17" ht="13.5" thickBot="1" x14ac:dyDescent="0.25">
      <c r="A2" s="114" t="s">
        <v>0</v>
      </c>
      <c r="B2" s="523" t="s">
        <v>1</v>
      </c>
      <c r="C2" s="143" t="s">
        <v>2</v>
      </c>
      <c r="D2" s="386" t="s">
        <v>234</v>
      </c>
      <c r="E2" s="386" t="s">
        <v>3</v>
      </c>
      <c r="F2" s="537" t="s">
        <v>4</v>
      </c>
      <c r="G2" s="386" t="s">
        <v>5</v>
      </c>
      <c r="H2" s="607" t="s">
        <v>113</v>
      </c>
      <c r="I2" s="667" t="s">
        <v>63</v>
      </c>
      <c r="J2" s="531" t="s">
        <v>202</v>
      </c>
      <c r="K2" s="522" t="s">
        <v>6</v>
      </c>
      <c r="L2" s="396" t="s">
        <v>81</v>
      </c>
      <c r="O2" s="3" t="s">
        <v>136</v>
      </c>
      <c r="P2" s="145">
        <v>200</v>
      </c>
      <c r="Q2" t="s">
        <v>360</v>
      </c>
    </row>
    <row r="3" spans="1:17" x14ac:dyDescent="0.2">
      <c r="A3" s="524" t="s">
        <v>7</v>
      </c>
      <c r="B3" s="621" t="s">
        <v>31</v>
      </c>
      <c r="C3" s="525">
        <f>SUMIF(běžky!B$5:B$20,B3,běžky!F$5:F$20)</f>
        <v>20</v>
      </c>
      <c r="D3" s="716">
        <f>SUMIF(pinčes!B$90:B$106,B3,pinčes!C$90:C$106)</f>
        <v>12</v>
      </c>
      <c r="E3" s="387">
        <f>SUMIF(biatlon!B$4:B$32,B3,biatlon!M$4:M$32)</f>
        <v>19</v>
      </c>
      <c r="F3" s="387">
        <f>SUMIF(triatlon!B$5:'triatlon'!B$35,B3,triatlon!R$5:R$35)</f>
        <v>15</v>
      </c>
      <c r="G3" s="387">
        <f>SUMIF(orienťáky!B$4:'orienťáky'!B$33,B3,orienťáky!F$4:F$33)</f>
        <v>20</v>
      </c>
      <c r="H3" s="387">
        <f>SUMIF(střelba!B$4:'střelba'!B$29,B3,střelba!H$4:H$29)</f>
        <v>18</v>
      </c>
      <c r="I3" s="668">
        <f>SUMIF(kanoe!B$3:B$25,B3,kanoe!F$3:F$25)</f>
        <v>18</v>
      </c>
      <c r="J3" s="533">
        <v>2</v>
      </c>
      <c r="K3" s="292">
        <f>C3+E3+F3+G3+H3+I3+J3</f>
        <v>112</v>
      </c>
      <c r="L3" s="428">
        <v>350</v>
      </c>
      <c r="P3" s="145">
        <v>120</v>
      </c>
      <c r="Q3" t="s">
        <v>361</v>
      </c>
    </row>
    <row r="4" spans="1:17" x14ac:dyDescent="0.2">
      <c r="A4" s="232" t="s">
        <v>8</v>
      </c>
      <c r="B4" s="622" t="s">
        <v>29</v>
      </c>
      <c r="C4" s="526">
        <f>SUMIF(běžky!B$5:B$20,B4,běžky!F$5:F$20)</f>
        <v>17</v>
      </c>
      <c r="D4" s="275">
        <f>SUMIF(pinčes!B$90:B$114,B4,pinčes!C$90:C$114)</f>
        <v>8</v>
      </c>
      <c r="E4" s="275">
        <f>SUMIF(biatlon!B$4:B$32,B4,biatlon!M$4:M$32)</f>
        <v>18</v>
      </c>
      <c r="F4" s="275">
        <f>SUMIF(triatlon!B$5:'triatlon'!B$35,B4,triatlon!R$5:R$35)</f>
        <v>18</v>
      </c>
      <c r="G4" s="275">
        <f>SUMIF(orienťáky!B$4:'orienťáky'!B$33,B4,orienťáky!F$4:F$33)</f>
        <v>16</v>
      </c>
      <c r="H4" s="717">
        <f>SUMIF(střelba!B$4:'střelba'!B$29,B4,střelba!H$4:H$29)</f>
        <v>7</v>
      </c>
      <c r="I4" s="669">
        <f>SUMIF(kanoe!B$3:B$25,B4,kanoe!F$3:F$25)</f>
        <v>19</v>
      </c>
      <c r="J4" s="534">
        <v>2</v>
      </c>
      <c r="K4" s="293">
        <f>C4+D4+E4+F4+G4+I4+J4</f>
        <v>98</v>
      </c>
      <c r="L4" s="429">
        <v>350</v>
      </c>
      <c r="P4" s="144">
        <v>1100</v>
      </c>
      <c r="Q4" t="s">
        <v>468</v>
      </c>
    </row>
    <row r="5" spans="1:17" x14ac:dyDescent="0.2">
      <c r="A5" s="232" t="s">
        <v>9</v>
      </c>
      <c r="B5" s="622" t="s">
        <v>49</v>
      </c>
      <c r="C5" s="526">
        <f>SUMIF(běžky!B$5:B$20,B5,běžky!F$5:F$20)</f>
        <v>16</v>
      </c>
      <c r="D5" s="275">
        <f>SUMIF(pinčes!B$90:B$114,B5,pinčes!C$90:C$114)</f>
        <v>16</v>
      </c>
      <c r="E5" s="274">
        <f>SUMIF(biatlon!B$4:B$32,B5,biatlon!M$4:M$32)</f>
        <v>20</v>
      </c>
      <c r="F5" s="275">
        <f>SUMIF(triatlon!B$5:'triatlon'!B$35,B5,triatlon!R$5:R$35)</f>
        <v>19</v>
      </c>
      <c r="G5" s="275">
        <f>SUMIF(orienťáky!B$4:'orienťáky'!B$33,B5,orienťáky!F$4:F$33)</f>
        <v>15</v>
      </c>
      <c r="H5" s="717">
        <f>SUMIF(střelba!B$4:'střelba'!B$29,B5,střelba!H$4:H$29)</f>
        <v>5</v>
      </c>
      <c r="I5" s="669">
        <f>SUMIF(kanoe!B$3:B$25,B5,kanoe!F$3:F$25)</f>
        <v>9</v>
      </c>
      <c r="J5" s="534">
        <v>2</v>
      </c>
      <c r="K5" s="293">
        <f>C5+D5+E5+F5+G5+I5+J5</f>
        <v>97</v>
      </c>
      <c r="L5" s="429">
        <v>350</v>
      </c>
      <c r="P5" s="144">
        <v>3800</v>
      </c>
      <c r="Q5" t="s">
        <v>469</v>
      </c>
    </row>
    <row r="6" spans="1:17" x14ac:dyDescent="0.2">
      <c r="A6" s="232" t="s">
        <v>10</v>
      </c>
      <c r="B6" s="622" t="s">
        <v>227</v>
      </c>
      <c r="C6" s="526">
        <f>SUMIF(běžky!B$5:B$20,B6,běžky!F$5:F$20)</f>
        <v>0</v>
      </c>
      <c r="D6" s="275"/>
      <c r="E6" s="274">
        <f>SUMIF(biatlon!B$4:B$32,B6,biatlon!M$4:M$32)</f>
        <v>13</v>
      </c>
      <c r="F6" s="275">
        <f>SUMIF(triatlon!B$5:'triatlon'!B$35,B6,triatlon!R$5:R$35)</f>
        <v>17</v>
      </c>
      <c r="G6" s="275">
        <f>SUMIF(orienťáky!B$4:'orienťáky'!B$33,B6,orienťáky!F$4:F$33)</f>
        <v>14</v>
      </c>
      <c r="H6" s="275">
        <f>SUMIF(střelba!B$4:'střelba'!B$29,B6,střelba!H$4:H$29)</f>
        <v>17</v>
      </c>
      <c r="I6" s="669">
        <f>SUMIF(kanoe!B$3:B$25,B6,kanoe!F$3:F$25)</f>
        <v>20</v>
      </c>
      <c r="J6" s="534"/>
      <c r="K6" s="293">
        <f>C6+D6+E6+F6+G6+H6+I6+J6</f>
        <v>81</v>
      </c>
      <c r="L6" s="429">
        <v>350</v>
      </c>
    </row>
    <row r="7" spans="1:17" x14ac:dyDescent="0.2">
      <c r="A7" s="232" t="s">
        <v>11</v>
      </c>
      <c r="B7" s="622" t="s">
        <v>34</v>
      </c>
      <c r="C7" s="526">
        <f>SUMIF(běžky!B$5:B$20,B7,běžky!F$5:F$20)</f>
        <v>18</v>
      </c>
      <c r="D7" s="275">
        <f>SUMIF(pinčes!B$90:B$114,B7,pinčes!C$90:C$114)</f>
        <v>9</v>
      </c>
      <c r="E7" s="274">
        <f>SUMIF(biatlon!B$4:B$32,B7,biatlon!M$4:M$32)</f>
        <v>6</v>
      </c>
      <c r="F7" s="275">
        <f>SUMIF(triatlon!B$5:'triatlon'!B$35,B7,triatlon!R$5:R$35)</f>
        <v>20</v>
      </c>
      <c r="G7" s="275">
        <f>SUMIF(orienťáky!B$4:'orienťáky'!B$33,B7,orienťáky!F$4:F$33)</f>
        <v>19</v>
      </c>
      <c r="H7" s="275">
        <f>SUMIF(střelba!B$4:'střelba'!B$29,B7,střelba!H$4:H$29)</f>
        <v>8</v>
      </c>
      <c r="I7" s="669"/>
      <c r="J7" s="534"/>
      <c r="K7" s="293">
        <f>C7+D7+E7+F7+G7+H7+I7+J7</f>
        <v>80</v>
      </c>
      <c r="L7" s="429">
        <v>350</v>
      </c>
      <c r="O7" t="s">
        <v>6</v>
      </c>
      <c r="P7" s="145">
        <f>P3+P2+P4+P5</f>
        <v>5220</v>
      </c>
    </row>
    <row r="8" spans="1:17" x14ac:dyDescent="0.2">
      <c r="A8" s="232" t="s">
        <v>12</v>
      </c>
      <c r="B8" s="622" t="s">
        <v>99</v>
      </c>
      <c r="C8" s="526"/>
      <c r="D8" s="275">
        <f>SUMIF(pinčes!B$90:B$114,B8,pinčes!C$90:C$114)</f>
        <v>20</v>
      </c>
      <c r="E8" s="274">
        <f>SUMIF(biatlon!B$4:B$32,B8,biatlon!M$4:M$32)</f>
        <v>12</v>
      </c>
      <c r="F8" s="275">
        <f>SUMIF(triatlon!B$5:'triatlon'!B$35,B8,triatlon!R$5:R$35)</f>
        <v>11</v>
      </c>
      <c r="G8" s="275">
        <f>SUMIF(orienťáky!B$4:'orienťáky'!B$33,B8,orienťáky!F$4:F$33)</f>
        <v>17</v>
      </c>
      <c r="H8" s="275">
        <f>SUMIF(střelba!B$4:'střelba'!B$29,B8,střelba!H$4:H$29)</f>
        <v>6</v>
      </c>
      <c r="I8" s="669"/>
      <c r="J8" s="534"/>
      <c r="K8" s="293">
        <f>C8+D8+E8+F8+G8+H8+I8+J8</f>
        <v>66</v>
      </c>
      <c r="L8" s="429"/>
      <c r="O8" s="208"/>
      <c r="P8" s="209"/>
    </row>
    <row r="9" spans="1:17" x14ac:dyDescent="0.2">
      <c r="A9" s="232" t="s">
        <v>13</v>
      </c>
      <c r="B9" s="624" t="s">
        <v>85</v>
      </c>
      <c r="C9" s="526">
        <f>SUMIF(běžky!B$5:B$20,B9,běžky!F$5:F$20)</f>
        <v>15</v>
      </c>
      <c r="D9" s="275"/>
      <c r="E9" s="274">
        <f>SUMIF(biatlon!B$4:B$32,B9,biatlon!M$4:M$32)</f>
        <v>10</v>
      </c>
      <c r="F9" s="275">
        <f>SUMIF(triatlon!B$5:'triatlon'!B$35,B9,triatlon!R$5:R$35)</f>
        <v>16</v>
      </c>
      <c r="G9" s="275"/>
      <c r="H9" s="275">
        <f>SUMIF(střelba!B$4:'střelba'!B$29,B9,střelba!H$4:H$29)</f>
        <v>14</v>
      </c>
      <c r="I9" s="669">
        <f>SUMIF(kanoe!B$3:B$25,B9,kanoe!F$3:F$25)</f>
        <v>10</v>
      </c>
      <c r="J9" s="534"/>
      <c r="K9" s="293">
        <f>C9+D9+E9+F9+G9+H9+I9+J9</f>
        <v>65</v>
      </c>
      <c r="L9" s="429">
        <v>350</v>
      </c>
      <c r="O9" s="208"/>
      <c r="P9" s="210"/>
    </row>
    <row r="10" spans="1:17" x14ac:dyDescent="0.2">
      <c r="A10" s="232" t="s">
        <v>14</v>
      </c>
      <c r="B10" s="622" t="s">
        <v>30</v>
      </c>
      <c r="C10" s="526">
        <f>SUMIF(běžky!B$5:B$20,B10,běžky!F$5:F$20)</f>
        <v>11</v>
      </c>
      <c r="D10" s="275">
        <f>SUMIF(pinčes!B$90:B$114,B10,pinčes!C$90:C$114)</f>
        <v>5</v>
      </c>
      <c r="E10" s="274">
        <f>SUMIF(biatlon!B$4:B$32,B10,biatlon!M$4:M$32)</f>
        <v>16</v>
      </c>
      <c r="F10" s="275">
        <f>SUMIF(triatlon!B$5:'triatlon'!B$35,B10,triatlon!R$5:R$35)</f>
        <v>8</v>
      </c>
      <c r="G10" s="275">
        <f>SUMIF(orienťáky!B$4:'orienťáky'!B$33,B10,orienťáky!F$4:F$33)</f>
        <v>8</v>
      </c>
      <c r="H10" s="717">
        <f>SUMIF(střelba!B$4:'střelba'!B$29,B10,střelba!H$4:H$29)</f>
        <v>0</v>
      </c>
      <c r="I10" s="669">
        <f>SUMIF(kanoe!B$3:B$25,B10,kanoe!F$3:F$25)</f>
        <v>13</v>
      </c>
      <c r="J10" s="534">
        <v>2</v>
      </c>
      <c r="K10" s="293">
        <f>C10+D10+E10+F10+G10+H10+I10+J10</f>
        <v>63</v>
      </c>
      <c r="L10" s="429">
        <v>350</v>
      </c>
      <c r="O10" s="208"/>
      <c r="P10" s="211"/>
      <c r="Q10" s="51"/>
    </row>
    <row r="11" spans="1:17" x14ac:dyDescent="0.2">
      <c r="A11" s="232" t="s">
        <v>15</v>
      </c>
      <c r="B11" s="622" t="s">
        <v>50</v>
      </c>
      <c r="C11" s="526">
        <f>SUMIF(běžky!B$5:B$20,B11,běžky!F$5:F$20)</f>
        <v>14</v>
      </c>
      <c r="D11" s="275">
        <f>SUMIF(pinčes!B$90:B$114,B11,pinčes!C$90:C$114)</f>
        <v>7</v>
      </c>
      <c r="E11" s="274">
        <f>SUMIF(biatlon!B$4:B$32,B11,biatlon!M$4:M$32)</f>
        <v>9</v>
      </c>
      <c r="F11" s="275">
        <f>SUMIF(triatlon!B$5:'triatlon'!B$35,B11,triatlon!R$5:R$35)</f>
        <v>14</v>
      </c>
      <c r="G11" s="275">
        <f>SUMIF(orienťáky!B$4:'orienťáky'!B$33,B11,orienťáky!F$4:F$33)</f>
        <v>13</v>
      </c>
      <c r="H11" s="717">
        <f>SUMIF(střelba!B$4:'střelba'!B$29,B11,střelba!H$4:H$29)</f>
        <v>0</v>
      </c>
      <c r="I11" s="669">
        <f>SUMIF(kanoe!B$3:B$25,B11,kanoe!F$3:F$25)</f>
        <v>4</v>
      </c>
      <c r="J11" s="534">
        <v>2</v>
      </c>
      <c r="K11" s="293">
        <f>C11+D11+E11+F11+G11+H11+I11+J11</f>
        <v>63</v>
      </c>
      <c r="L11" s="429">
        <v>350</v>
      </c>
      <c r="O11" s="208"/>
      <c r="P11" s="210"/>
    </row>
    <row r="12" spans="1:17" x14ac:dyDescent="0.2">
      <c r="A12" s="232" t="s">
        <v>16</v>
      </c>
      <c r="B12" s="623" t="s">
        <v>66</v>
      </c>
      <c r="C12" s="526"/>
      <c r="D12" s="275">
        <f>SUMIF(pinčes!B$90:B$114,B12,pinčes!C$90:C$114)</f>
        <v>17</v>
      </c>
      <c r="E12" s="274">
        <f>SUMIF(biatlon!B$4:B$32,B12,biatlon!M$4:M$32)</f>
        <v>11</v>
      </c>
      <c r="F12" s="275"/>
      <c r="G12" s="275">
        <f>SUMIF(orienťáky!B$4:'orienťáky'!B$33,B12,orienťáky!F$4:F$33)</f>
        <v>11</v>
      </c>
      <c r="H12" s="275">
        <f>SUMIF(střelba!B$4:'střelba'!B$29,B12,střelba!H$4:H$29)</f>
        <v>11</v>
      </c>
      <c r="I12" s="669">
        <f>SUMIF(kanoe!B$3:B$25,B12,kanoe!F$3:F$25)</f>
        <v>2</v>
      </c>
      <c r="J12" s="534"/>
      <c r="K12" s="293">
        <f>C12+D12+E12+F12+G12+H12+I12+J12</f>
        <v>52</v>
      </c>
      <c r="L12" s="429"/>
      <c r="O12" s="208"/>
      <c r="P12" s="211"/>
    </row>
    <row r="13" spans="1:17" x14ac:dyDescent="0.2">
      <c r="A13" s="232" t="s">
        <v>17</v>
      </c>
      <c r="B13" s="625" t="s">
        <v>33</v>
      </c>
      <c r="C13" s="526">
        <f>SUMIF(běžky!B$5:B$20,B13,běžky!F$5:F$20)</f>
        <v>12</v>
      </c>
      <c r="D13" s="275">
        <f>SUMIF(pinčes!B$90:B$114,B13,pinčes!C$90:C$114)</f>
        <v>0</v>
      </c>
      <c r="E13" s="274">
        <f>SUMIF(biatlon!B$4:B$32,B13,biatlon!M$4:M$32)</f>
        <v>15</v>
      </c>
      <c r="F13" s="275">
        <f>SUMIF(triatlon!B$5:'triatlon'!B$35,B13,triatlon!R$5:R$35)</f>
        <v>10</v>
      </c>
      <c r="G13" s="275"/>
      <c r="H13" s="275">
        <f>SUMIF(střelba!B$4:'střelba'!B$29,B13,střelba!H$4:H$29)</f>
        <v>3</v>
      </c>
      <c r="I13" s="669">
        <f>SUMIF(kanoe!B$3:B$25,B13,kanoe!F$3:F$25)</f>
        <v>11</v>
      </c>
      <c r="J13" s="534"/>
      <c r="K13" s="293">
        <f>C13+D13+E13+F13+G13+H13+I13+J13</f>
        <v>51</v>
      </c>
      <c r="L13" s="429">
        <v>100</v>
      </c>
      <c r="O13" s="208"/>
      <c r="P13" s="209"/>
    </row>
    <row r="14" spans="1:17" x14ac:dyDescent="0.2">
      <c r="A14" s="232" t="s">
        <v>18</v>
      </c>
      <c r="B14" s="623" t="s">
        <v>101</v>
      </c>
      <c r="C14" s="526">
        <f>SUMIF(běžky!B$5:B$20,B14,běžky!F$5:F$20)</f>
        <v>7</v>
      </c>
      <c r="D14" s="275">
        <f>SUMIF(pinčes!B$90:B$114,B14,pinčes!C$90:C$114)</f>
        <v>10</v>
      </c>
      <c r="E14" s="274">
        <f>SUMIF(biatlon!B$4:B$32,B14,biatlon!M$4:M$32)</f>
        <v>4</v>
      </c>
      <c r="F14" s="275"/>
      <c r="G14" s="275">
        <f>SUMIF(orienťáky!B$4:'orienťáky'!B$33,B14,orienťáky!F$4:F$33)</f>
        <v>4</v>
      </c>
      <c r="H14" s="275">
        <f>SUMIF(střelba!B$4:'střelba'!B$29,B14,střelba!H$4:H$29)</f>
        <v>20</v>
      </c>
      <c r="I14" s="669">
        <f>SUMIF(kanoe!B$3:B$25,B14,kanoe!F$3:F$25)</f>
        <v>5</v>
      </c>
      <c r="J14" s="534"/>
      <c r="K14" s="293">
        <f>C14+D14+E14+F14+G14+H14+I14+J14</f>
        <v>50</v>
      </c>
      <c r="L14" s="429">
        <v>350</v>
      </c>
      <c r="O14" s="208"/>
      <c r="P14" s="209"/>
    </row>
    <row r="15" spans="1:17" x14ac:dyDescent="0.2">
      <c r="A15" s="232" t="s">
        <v>19</v>
      </c>
      <c r="B15" s="625" t="s">
        <v>35</v>
      </c>
      <c r="C15" s="526">
        <f>SUMIF(běžky!B$5:B$20,B15,běžky!F$5:F$20)</f>
        <v>13</v>
      </c>
      <c r="D15" s="275">
        <f>SUMIF(pinčes!B$90:B$114,B15,pinčes!C$90:C$114)</f>
        <v>15</v>
      </c>
      <c r="E15" s="274">
        <f>SUMIF(biatlon!B$4:B$32,B15,biatlon!M$4:M$32)</f>
        <v>3</v>
      </c>
      <c r="F15" s="275"/>
      <c r="G15" s="275">
        <f>SUMIF(orienťáky!B$4:'orienťáky'!B$33,B15,orienťáky!F$4:F$33)</f>
        <v>3</v>
      </c>
      <c r="H15" s="275">
        <f>SUMIF(střelba!B$4:'střelba'!B$29,B15,střelba!H$4:H$29)</f>
        <v>1</v>
      </c>
      <c r="I15" s="669">
        <f>SUMIF(kanoe!B$3:B$25,B15,kanoe!F$3:F$25)</f>
        <v>15</v>
      </c>
      <c r="J15" s="534"/>
      <c r="K15" s="293">
        <f>C15+D15+E15+F15+G15+H15+I15+J15</f>
        <v>50</v>
      </c>
      <c r="L15" s="429">
        <v>350</v>
      </c>
      <c r="O15" s="208"/>
      <c r="P15" s="209"/>
    </row>
    <row r="16" spans="1:17" x14ac:dyDescent="0.2">
      <c r="A16" s="232" t="s">
        <v>20</v>
      </c>
      <c r="B16" s="624" t="s">
        <v>67</v>
      </c>
      <c r="C16" s="526"/>
      <c r="D16" s="275">
        <f>SUMIF(pinčes!B$90:B$114,B16,pinčes!C$90:C$114)</f>
        <v>13</v>
      </c>
      <c r="E16" s="274">
        <f>SUMIF(biatlon!B$4:B$32,B16,biatlon!M$4:M$32)</f>
        <v>2</v>
      </c>
      <c r="F16" s="275">
        <f>SUMIF(triatlon!B$5:'triatlon'!B$35,B16,triatlon!R$5:R$35)</f>
        <v>6</v>
      </c>
      <c r="G16" s="275">
        <f>SUMIF(orienťáky!B$4:'orienťáky'!B$33,B16,orienťáky!F$4:F$33)</f>
        <v>10</v>
      </c>
      <c r="H16" s="275">
        <f>SUMIF(střelba!B$4:'střelba'!B$29,B16,střelba!H$4:H$29)</f>
        <v>10</v>
      </c>
      <c r="I16" s="669">
        <f>SUMIF(kanoe!B$3:B$25,B16,kanoe!F$3:F$25)</f>
        <v>6</v>
      </c>
      <c r="J16" s="534"/>
      <c r="K16" s="293">
        <f>C16+D16+E16+F16+G16+H16+I16+J16</f>
        <v>47</v>
      </c>
      <c r="L16" s="429">
        <v>350</v>
      </c>
      <c r="O16" s="208"/>
      <c r="P16" s="209"/>
    </row>
    <row r="17" spans="1:16" x14ac:dyDescent="0.2">
      <c r="A17" s="232" t="s">
        <v>21</v>
      </c>
      <c r="B17" s="622" t="s">
        <v>86</v>
      </c>
      <c r="C17" s="526"/>
      <c r="D17" s="275"/>
      <c r="E17" s="274"/>
      <c r="F17" s="275">
        <f>SUMIF(triatlon!B$5:'triatlon'!B$35,B17,triatlon!R$5:R$35)</f>
        <v>7</v>
      </c>
      <c r="G17" s="275">
        <f>SUMIF(orienťáky!B$4:'orienťáky'!B$33,B17,orienťáky!F$4:F$33)</f>
        <v>6</v>
      </c>
      <c r="H17" s="275">
        <f>SUMIF(střelba!B$4:'střelba'!B$29,B17,střelba!H$4:H$29)</f>
        <v>15</v>
      </c>
      <c r="I17" s="669">
        <f>SUMIF(kanoe!B$3:B$25,B17,kanoe!F$3:F$25)</f>
        <v>16</v>
      </c>
      <c r="J17" s="534"/>
      <c r="K17" s="293">
        <f>C17+D17+E17+F17+G17+H17+I17+J17</f>
        <v>44</v>
      </c>
      <c r="L17" s="429">
        <v>350</v>
      </c>
      <c r="M17" s="3"/>
      <c r="O17" s="208"/>
      <c r="P17" s="209"/>
    </row>
    <row r="18" spans="1:16" x14ac:dyDescent="0.2">
      <c r="A18" s="232" t="s">
        <v>22</v>
      </c>
      <c r="B18" s="622" t="s">
        <v>51</v>
      </c>
      <c r="C18" s="526">
        <f>SUMIF(běžky!B$5:B$20,B18,běžky!F$5:F$20)</f>
        <v>9</v>
      </c>
      <c r="D18" s="275">
        <f>SUMIF(pinčes!B$90:B$114,B18,pinčes!C$90:C$114)</f>
        <v>4</v>
      </c>
      <c r="E18" s="274"/>
      <c r="F18" s="275"/>
      <c r="G18" s="275">
        <f>SUMIF(orienťáky!B$4:'orienťáky'!B$33,B18,orienťáky!F$4:F$33)</f>
        <v>2</v>
      </c>
      <c r="H18" s="275">
        <f>SUMIF(střelba!B$4:'střelba'!B$29,B18,střelba!H$4:H$29)</f>
        <v>13</v>
      </c>
      <c r="I18" s="669">
        <f>SUMIF(kanoe!B$3:B$25,B18,kanoe!F$3:F$25)</f>
        <v>14</v>
      </c>
      <c r="J18" s="534"/>
      <c r="K18" s="293">
        <f>C18+D18+E18+F18+G18+H18+I18+J18</f>
        <v>42</v>
      </c>
      <c r="L18" s="430">
        <v>50</v>
      </c>
      <c r="O18" s="208"/>
      <c r="P18" s="212"/>
    </row>
    <row r="19" spans="1:16" x14ac:dyDescent="0.2">
      <c r="A19" s="397" t="s">
        <v>23</v>
      </c>
      <c r="B19" s="622" t="s">
        <v>32</v>
      </c>
      <c r="C19" s="526"/>
      <c r="D19" s="275">
        <f>SUMIF(pinčes!B$90:B$114,B19,pinčes!C$90:C$114)</f>
        <v>6</v>
      </c>
      <c r="E19" s="274">
        <f>SUMIF(biatlon!B$4:B$32,B19,biatlon!M$4:M$32)</f>
        <v>14</v>
      </c>
      <c r="F19" s="275">
        <f>SUMIF(triatlon!B$5:'triatlon'!B$35,B19,triatlon!R$5:R$35)</f>
        <v>12</v>
      </c>
      <c r="G19" s="275">
        <f>SUMIF(orienťáky!B$4:'orienťáky'!B$33,B19,orienťáky!F$4:F$33)</f>
        <v>9</v>
      </c>
      <c r="H19" s="275">
        <f>SUMIF(střelba!B$4:'střelba'!B$29,B19,střelba!H$4:H$29)</f>
        <v>0</v>
      </c>
      <c r="I19" s="669">
        <f>SUMIF(kanoe!B$3:B$25,B19,kanoe!F$3:F$25)</f>
        <v>0</v>
      </c>
      <c r="J19" s="534"/>
      <c r="K19" s="293">
        <f>C19+D19+E19+F19+G19+H19+I19+J19</f>
        <v>41</v>
      </c>
      <c r="L19" s="429">
        <v>350</v>
      </c>
      <c r="O19" s="208"/>
      <c r="P19" s="213"/>
    </row>
    <row r="20" spans="1:16" x14ac:dyDescent="0.2">
      <c r="A20" s="397" t="s">
        <v>24</v>
      </c>
      <c r="B20" s="622" t="s">
        <v>82</v>
      </c>
      <c r="C20" s="526"/>
      <c r="D20" s="275">
        <f>SUMIF(pinčes!B$90:B$114,B20,pinčes!C$90:C$114)</f>
        <v>2</v>
      </c>
      <c r="E20" s="274">
        <f>SUMIF(biatlon!B$4:B$32,B20,biatlon!M$4:M$32)</f>
        <v>17</v>
      </c>
      <c r="F20" s="275"/>
      <c r="G20" s="275"/>
      <c r="H20" s="275">
        <f>SUMIF(střelba!B$4:'střelba'!B$29,B20,střelba!H$4:H$29)</f>
        <v>19</v>
      </c>
      <c r="I20" s="669"/>
      <c r="J20" s="534"/>
      <c r="K20" s="293">
        <f>C20+D20+E20+F20+G20+H20+I20+J20</f>
        <v>38</v>
      </c>
      <c r="L20" s="429">
        <v>350</v>
      </c>
      <c r="O20" s="208"/>
      <c r="P20" s="210"/>
    </row>
    <row r="21" spans="1:16" x14ac:dyDescent="0.2">
      <c r="A21" s="273" t="s">
        <v>25</v>
      </c>
      <c r="B21" s="625" t="s">
        <v>231</v>
      </c>
      <c r="C21" s="526">
        <f>SUMIF(běžky!B$5:B$20,B21,běžky!F$5:F$20)</f>
        <v>19</v>
      </c>
      <c r="D21" s="275">
        <f>SUMIF(pinčes!B$90:B$114,B21,pinčes!C$90:C$114)</f>
        <v>3</v>
      </c>
      <c r="E21" s="274"/>
      <c r="F21" s="275"/>
      <c r="G21" s="275"/>
      <c r="H21" s="275">
        <f>SUMIF(střelba!B$4:'střelba'!B$29,B21,střelba!H$4:H$29)</f>
        <v>16</v>
      </c>
      <c r="I21" s="669"/>
      <c r="J21" s="534"/>
      <c r="K21" s="293">
        <f>C21+D21+E21+F21+G21+H21+I21+J21</f>
        <v>38</v>
      </c>
      <c r="L21" s="429">
        <v>100</v>
      </c>
      <c r="O21" s="208"/>
      <c r="P21" s="214"/>
    </row>
    <row r="22" spans="1:16" x14ac:dyDescent="0.2">
      <c r="A22" s="273" t="s">
        <v>93</v>
      </c>
      <c r="B22" s="625" t="s">
        <v>74</v>
      </c>
      <c r="C22" s="526"/>
      <c r="D22" s="275">
        <f>SUMIF(pinčes!B$90:B$114,B22,pinčes!C$90:C$114)</f>
        <v>18</v>
      </c>
      <c r="E22" s="274">
        <f>SUMIF(biatlon!B$4:B$32,B22,biatlon!M$4:M$32)</f>
        <v>7</v>
      </c>
      <c r="F22" s="275">
        <f>SUMIF(triatlon!B$5:'triatlon'!B$35,B22,triatlon!R$5:R$35)</f>
        <v>13</v>
      </c>
      <c r="G22" s="275"/>
      <c r="H22" s="275">
        <f>SUMIF(střelba!B$4:'střelba'!B$29,B22,střelba!H$4:H$29)</f>
        <v>0</v>
      </c>
      <c r="I22" s="669"/>
      <c r="J22" s="534"/>
      <c r="K22" s="293">
        <f>C22+D22+E22+F22+G22+H22+I22+J22</f>
        <v>38</v>
      </c>
      <c r="L22" s="429">
        <v>350</v>
      </c>
      <c r="O22" s="208"/>
      <c r="P22" s="209"/>
    </row>
    <row r="23" spans="1:16" x14ac:dyDescent="0.2">
      <c r="A23" s="397" t="s">
        <v>94</v>
      </c>
      <c r="B23" s="623" t="s">
        <v>155</v>
      </c>
      <c r="C23" s="526">
        <f>SUMIF(běžky!B$5:B$20,B23,běžky!F$5:F$20)</f>
        <v>10</v>
      </c>
      <c r="D23" s="717">
        <f>SUMIF(pinčes!B$90:B$114,B23,pinčes!C$90:C$114)</f>
        <v>0</v>
      </c>
      <c r="E23" s="274">
        <f>SUMIF(biatlon!B$4:B$32,B23,biatlon!M$4:M$32)</f>
        <v>1</v>
      </c>
      <c r="F23" s="275">
        <f>SUMIF(triatlon!B$5:'triatlon'!B$35,B23,triatlon!R$5:R$35)</f>
        <v>5</v>
      </c>
      <c r="G23" s="275">
        <f>SUMIF(orienťáky!B$4:'orienťáky'!B$33,B23,orienťáky!F$4:F$33)</f>
        <v>7</v>
      </c>
      <c r="H23" s="275">
        <f>SUMIF(střelba!B$4:'střelba'!B$29,B23,střelba!H$4:H$29)</f>
        <v>12</v>
      </c>
      <c r="I23" s="669">
        <f>SUMIF(kanoe!B$3:B$25,B23,kanoe!F$3:F$25)</f>
        <v>1</v>
      </c>
      <c r="J23" s="534">
        <v>2</v>
      </c>
      <c r="K23" s="293">
        <f>C23+D23+E23+F23+G23+H23+I23+J23</f>
        <v>38</v>
      </c>
      <c r="L23" s="429" t="s">
        <v>350</v>
      </c>
      <c r="O23" s="208"/>
      <c r="P23" s="210"/>
    </row>
    <row r="24" spans="1:16" x14ac:dyDescent="0.2">
      <c r="A24" s="273" t="s">
        <v>95</v>
      </c>
      <c r="B24" s="624" t="s">
        <v>68</v>
      </c>
      <c r="C24" s="526"/>
      <c r="D24" s="275">
        <f>SUMIF(pinčes!B$90:B$114,B24,pinčes!C$90:C$114)</f>
        <v>19</v>
      </c>
      <c r="E24" s="274">
        <f>SUMIF(biatlon!B$4:B$32,B24,biatlon!M$4:M$32)</f>
        <v>5</v>
      </c>
      <c r="F24" s="275"/>
      <c r="G24" s="275">
        <f>SUMIF(orienťáky!B$4:'orienťáky'!B$33,B24,orienťáky!F$4:F$33)</f>
        <v>5</v>
      </c>
      <c r="H24" s="275">
        <f>SUMIF(střelba!B$4:'střelba'!B$29,B24,střelba!H$4:H$29)</f>
        <v>0</v>
      </c>
      <c r="I24" s="669">
        <f>SUMIF(kanoe!B$3:B$25,B24,kanoe!F$3:F$25)</f>
        <v>8</v>
      </c>
      <c r="J24" s="534"/>
      <c r="K24" s="293">
        <f>C24+D24+E24+F24+G24+H24+I24+J24</f>
        <v>37</v>
      </c>
      <c r="L24" s="429">
        <v>50</v>
      </c>
      <c r="O24" s="208"/>
      <c r="P24" s="209"/>
    </row>
    <row r="25" spans="1:16" x14ac:dyDescent="0.2">
      <c r="A25" s="273" t="s">
        <v>96</v>
      </c>
      <c r="B25" s="622" t="s">
        <v>108</v>
      </c>
      <c r="C25" s="526"/>
      <c r="D25" s="275"/>
      <c r="E25" s="274">
        <f>SUMIF(biatlon!B$4:B$32,B25,biatlon!M$4:M$32)</f>
        <v>8</v>
      </c>
      <c r="F25" s="275">
        <f>SUMIF(triatlon!B$5:'triatlon'!B$35,B25,triatlon!R$5:R$35)</f>
        <v>9</v>
      </c>
      <c r="G25" s="275">
        <f>SUMIF(orienťáky!B$4:'orienťáky'!B$33,B25,orienťáky!F$4:F$33)</f>
        <v>18</v>
      </c>
      <c r="H25" s="275"/>
      <c r="I25" s="669"/>
      <c r="J25" s="534"/>
      <c r="K25" s="293">
        <f>C25+D25+E25+F25+G25+H25+I25+J25</f>
        <v>35</v>
      </c>
      <c r="L25" s="430">
        <v>50</v>
      </c>
      <c r="O25" s="208"/>
      <c r="P25" s="209"/>
    </row>
    <row r="26" spans="1:16" x14ac:dyDescent="0.2">
      <c r="A26" s="273" t="s">
        <v>97</v>
      </c>
      <c r="B26" s="622" t="s">
        <v>111</v>
      </c>
      <c r="C26" s="526">
        <f>SUMIF(běžky!B$5:B$20,B26,běžky!F$5:F$20)</f>
        <v>8</v>
      </c>
      <c r="D26" s="275">
        <f>SUMIF(pinčes!B$90:B$114,B26,pinčes!C$90:C$114)</f>
        <v>1</v>
      </c>
      <c r="E26" s="274"/>
      <c r="F26" s="275"/>
      <c r="G26" s="275"/>
      <c r="H26" s="275"/>
      <c r="I26" s="669">
        <f>SUMIF(kanoe!B$3:B$25,B26,kanoe!F$3:F$25)</f>
        <v>17</v>
      </c>
      <c r="J26" s="534"/>
      <c r="K26" s="293">
        <f>C26+D26+E26+F26+G26+H26+I26+J26</f>
        <v>26</v>
      </c>
      <c r="L26" s="430">
        <v>50</v>
      </c>
      <c r="O26" s="208"/>
      <c r="P26" s="209"/>
    </row>
    <row r="27" spans="1:16" x14ac:dyDescent="0.2">
      <c r="A27" s="273" t="s">
        <v>98</v>
      </c>
      <c r="B27" s="623" t="s">
        <v>65</v>
      </c>
      <c r="C27" s="526"/>
      <c r="D27" s="275"/>
      <c r="E27" s="398"/>
      <c r="F27" s="275"/>
      <c r="G27" s="275">
        <f>SUMIF(orienťáky!B$4:'orienťáky'!B$33,B27,orienťáky!F$4:F$33)</f>
        <v>12</v>
      </c>
      <c r="H27" s="275">
        <f>SUMIF(střelba!B$4:'střelba'!B$29,B27,střelba!H$4:H$29)</f>
        <v>2</v>
      </c>
      <c r="I27" s="669">
        <f>SUMIF(kanoe!B$3:B$25,B27,kanoe!F$3:F$25)</f>
        <v>12</v>
      </c>
      <c r="J27" s="534"/>
      <c r="K27" s="293">
        <f>C27+D27+E27+F27+G27+H27+I27+J27</f>
        <v>26</v>
      </c>
      <c r="L27" s="429">
        <v>350</v>
      </c>
      <c r="O27" s="208"/>
      <c r="P27" s="209"/>
    </row>
    <row r="28" spans="1:16" x14ac:dyDescent="0.2">
      <c r="A28" s="273" t="s">
        <v>152</v>
      </c>
      <c r="B28" s="625" t="s">
        <v>112</v>
      </c>
      <c r="C28" s="526"/>
      <c r="D28" s="275">
        <f>SUMIF(pinčes!B$90:B$114,B28,pinčes!C$90:C$114)</f>
        <v>14</v>
      </c>
      <c r="E28" s="274"/>
      <c r="F28" s="275"/>
      <c r="G28" s="275"/>
      <c r="H28" s="275">
        <f>SUMIF(střelba!B$4:'střelba'!B$29,B28,střelba!H$4:H$29)</f>
        <v>9</v>
      </c>
      <c r="I28" s="669">
        <f>SUMIF(kanoe!B$3:B$25,B28,kanoe!F$3:F$25)</f>
        <v>3</v>
      </c>
      <c r="J28" s="534"/>
      <c r="K28" s="293">
        <f>C28+D28+E28+F28+G28+H28+I28+J28</f>
        <v>26</v>
      </c>
      <c r="L28" s="429"/>
      <c r="O28" s="208"/>
      <c r="P28" s="209"/>
    </row>
    <row r="29" spans="1:16" x14ac:dyDescent="0.2">
      <c r="A29" s="273" t="s">
        <v>135</v>
      </c>
      <c r="B29" s="624" t="s">
        <v>248</v>
      </c>
      <c r="C29" s="526"/>
      <c r="D29" s="275">
        <f>SUMIF(pinčes!B$90:B$114,B29,pinčes!C$90:C$114)</f>
        <v>11</v>
      </c>
      <c r="E29" s="398"/>
      <c r="F29" s="275"/>
      <c r="G29" s="275"/>
      <c r="H29" s="275">
        <f>SUMIF(střelba!B$4:'střelba'!B$29,B29,střelba!H$4:H$29)</f>
        <v>4</v>
      </c>
      <c r="I29" s="669">
        <f>SUMIF(kanoe!B$3:B$25,B29,kanoe!F$3:F$25)</f>
        <v>7</v>
      </c>
      <c r="J29" s="534"/>
      <c r="K29" s="293">
        <f>C29+D29+E29+F29+G29+H29+I29+J29</f>
        <v>22</v>
      </c>
      <c r="L29" s="429">
        <v>50</v>
      </c>
      <c r="O29" s="208"/>
      <c r="P29" s="211"/>
    </row>
    <row r="30" spans="1:16" x14ac:dyDescent="0.2">
      <c r="A30" s="273" t="s">
        <v>195</v>
      </c>
      <c r="B30" s="624" t="s">
        <v>191</v>
      </c>
      <c r="C30" s="526">
        <f>SUMIF(běžky!B$5:B$20,B30,běžky!F$5:F$20)</f>
        <v>0</v>
      </c>
      <c r="D30" s="275"/>
      <c r="E30" s="398"/>
      <c r="F30" s="275"/>
      <c r="G30" s="275"/>
      <c r="H30" s="275">
        <f>SUMIF(střelba!B$4:'střelba'!B$29,B30,střelba!H$4:H$29)</f>
        <v>0</v>
      </c>
      <c r="I30" s="669"/>
      <c r="J30" s="534"/>
      <c r="K30" s="293">
        <f>C30+D30+E30+F30+G30+H30+I30+J30</f>
        <v>0</v>
      </c>
      <c r="L30" s="430">
        <v>50</v>
      </c>
      <c r="O30" s="208"/>
      <c r="P30" s="211"/>
    </row>
    <row r="31" spans="1:16" x14ac:dyDescent="0.2">
      <c r="A31" s="273" t="s">
        <v>190</v>
      </c>
      <c r="B31" s="624" t="s">
        <v>367</v>
      </c>
      <c r="C31" s="528"/>
      <c r="D31" s="275"/>
      <c r="E31" s="398"/>
      <c r="F31" s="275">
        <f>SUMIF(triatlon!B$5:'triatlon'!B$35,B31,triatlon!R$5:R$35)</f>
        <v>0</v>
      </c>
      <c r="G31" s="275"/>
      <c r="H31" s="275"/>
      <c r="I31" s="669"/>
      <c r="J31" s="534"/>
      <c r="K31" s="293">
        <f t="shared" ref="K3:K34" si="0">C31+D31+E31+F31+G31+H31+I31+J31</f>
        <v>0</v>
      </c>
      <c r="L31" s="429"/>
      <c r="O31" s="208"/>
      <c r="P31" s="215"/>
    </row>
    <row r="32" spans="1:16" x14ac:dyDescent="0.2">
      <c r="A32" s="273" t="s">
        <v>203</v>
      </c>
      <c r="B32" s="622" t="s">
        <v>355</v>
      </c>
      <c r="C32" s="529"/>
      <c r="D32" s="275"/>
      <c r="E32" s="274"/>
      <c r="F32" s="275">
        <f>SUMIF(triatlon!B$5:'triatlon'!B$35,B32,triatlon!R$5:R$35)</f>
        <v>0</v>
      </c>
      <c r="G32" s="275"/>
      <c r="H32" s="275"/>
      <c r="I32" s="669"/>
      <c r="J32" s="534"/>
      <c r="K32" s="293">
        <f t="shared" si="0"/>
        <v>0</v>
      </c>
      <c r="L32" s="429"/>
      <c r="O32" s="208"/>
      <c r="P32" s="209"/>
    </row>
    <row r="33" spans="1:16" x14ac:dyDescent="0.2">
      <c r="A33" s="273" t="s">
        <v>204</v>
      </c>
      <c r="B33" s="624" t="s">
        <v>146</v>
      </c>
      <c r="C33" s="526"/>
      <c r="D33" s="275"/>
      <c r="E33" s="274"/>
      <c r="F33" s="275">
        <f>SUMIF(triatlon!B$5:'triatlon'!B$35,B33,triatlon!R$5:R$35)</f>
        <v>0</v>
      </c>
      <c r="G33" s="275"/>
      <c r="H33" s="275"/>
      <c r="I33" s="669"/>
      <c r="J33" s="534"/>
      <c r="K33" s="293">
        <f t="shared" si="0"/>
        <v>0</v>
      </c>
      <c r="L33" s="429">
        <v>50</v>
      </c>
      <c r="O33" s="208"/>
      <c r="P33" s="51"/>
    </row>
    <row r="34" spans="1:16" x14ac:dyDescent="0.2">
      <c r="A34" s="273" t="s">
        <v>205</v>
      </c>
      <c r="B34" s="624" t="s">
        <v>143</v>
      </c>
      <c r="C34" s="526"/>
      <c r="D34" s="275"/>
      <c r="E34" s="274"/>
      <c r="F34" s="275">
        <f>SUMIF(triatlon!B$5:'triatlon'!B$35,B34,triatlon!R$5:R$35)</f>
        <v>0</v>
      </c>
      <c r="G34" s="275"/>
      <c r="H34" s="275"/>
      <c r="I34" s="669"/>
      <c r="J34" s="534"/>
      <c r="K34" s="293">
        <f t="shared" si="0"/>
        <v>0</v>
      </c>
      <c r="L34" s="430">
        <v>50</v>
      </c>
      <c r="O34" s="208"/>
      <c r="P34" s="212"/>
    </row>
    <row r="35" spans="1:16" x14ac:dyDescent="0.2">
      <c r="A35" s="273" t="s">
        <v>206</v>
      </c>
      <c r="B35" s="624" t="s">
        <v>199</v>
      </c>
      <c r="C35" s="526"/>
      <c r="D35" s="275"/>
      <c r="E35" s="274"/>
      <c r="F35" s="275"/>
      <c r="G35" s="275">
        <f>SUMIF(orienťáky!B$4:'orienťáky'!B$33,B35,orienťáky!F$4:F$33)</f>
        <v>0</v>
      </c>
      <c r="H35" s="275"/>
      <c r="I35" s="669"/>
      <c r="J35" s="534"/>
      <c r="K35" s="293">
        <f t="shared" ref="K35:K66" si="1">C35+D35+E35+F35+G35+H35+I35+J35</f>
        <v>0</v>
      </c>
      <c r="L35" s="429">
        <v>350</v>
      </c>
      <c r="O35" s="208"/>
      <c r="P35" s="212"/>
    </row>
    <row r="36" spans="1:16" x14ac:dyDescent="0.2">
      <c r="A36" s="273" t="s">
        <v>207</v>
      </c>
      <c r="B36" s="623" t="s">
        <v>154</v>
      </c>
      <c r="C36" s="526"/>
      <c r="D36" s="275">
        <f>SUMIF(pinčes!B$90:B$114,B36,pinčes!C$90:C$114)</f>
        <v>0</v>
      </c>
      <c r="E36" s="274"/>
      <c r="F36" s="275"/>
      <c r="G36" s="275"/>
      <c r="H36" s="275"/>
      <c r="I36" s="669"/>
      <c r="J36" s="534"/>
      <c r="K36" s="293">
        <f t="shared" si="1"/>
        <v>0</v>
      </c>
      <c r="L36" s="429">
        <v>50</v>
      </c>
    </row>
    <row r="37" spans="1:16" x14ac:dyDescent="0.2">
      <c r="A37" s="273" t="s">
        <v>369</v>
      </c>
      <c r="B37" s="624" t="s">
        <v>356</v>
      </c>
      <c r="C37" s="529"/>
      <c r="D37" s="275"/>
      <c r="E37" s="274"/>
      <c r="F37" s="275">
        <f>SUMIF(triatlon!B$5:'triatlon'!B$35,B37,triatlon!R$5:R$35)</f>
        <v>0</v>
      </c>
      <c r="G37" s="275"/>
      <c r="H37" s="275"/>
      <c r="I37" s="669"/>
      <c r="J37" s="534"/>
      <c r="K37" s="293">
        <f t="shared" si="1"/>
        <v>0</v>
      </c>
      <c r="L37" s="429">
        <v>50</v>
      </c>
      <c r="O37" s="208"/>
      <c r="P37" s="210"/>
    </row>
    <row r="38" spans="1:16" x14ac:dyDescent="0.2">
      <c r="A38" s="273" t="s">
        <v>208</v>
      </c>
      <c r="B38" s="624" t="s">
        <v>164</v>
      </c>
      <c r="C38" s="526"/>
      <c r="D38" s="275"/>
      <c r="E38" s="398"/>
      <c r="F38" s="275"/>
      <c r="G38" s="275">
        <f>SUMIF(orienťáky!B$4:'orienťáky'!B$33,B38,orienťáky!F$4:F$33)</f>
        <v>0</v>
      </c>
      <c r="H38" s="275"/>
      <c r="I38" s="669"/>
      <c r="J38" s="534"/>
      <c r="K38" s="293">
        <f t="shared" si="1"/>
        <v>0</v>
      </c>
      <c r="L38" s="429">
        <v>350</v>
      </c>
      <c r="O38" s="51"/>
      <c r="P38" s="216"/>
    </row>
    <row r="39" spans="1:16" x14ac:dyDescent="0.2">
      <c r="A39" s="273" t="s">
        <v>209</v>
      </c>
      <c r="B39" s="622" t="s">
        <v>48</v>
      </c>
      <c r="C39" s="526"/>
      <c r="D39" s="275"/>
      <c r="E39" s="274"/>
      <c r="F39" s="275">
        <f>SUMIF(triatlon!B$5:'triatlon'!B$35,B39,triatlon!R$5:R$35)</f>
        <v>0</v>
      </c>
      <c r="G39" s="275"/>
      <c r="H39" s="275"/>
      <c r="I39" s="669"/>
      <c r="J39" s="535"/>
      <c r="K39" s="293">
        <f t="shared" si="1"/>
        <v>0</v>
      </c>
      <c r="L39" s="429">
        <v>50</v>
      </c>
    </row>
    <row r="40" spans="1:16" x14ac:dyDescent="0.2">
      <c r="A40" s="273" t="s">
        <v>210</v>
      </c>
      <c r="B40" s="624" t="s">
        <v>193</v>
      </c>
      <c r="C40" s="526"/>
      <c r="D40" s="275">
        <f>SUMIF(pinčes!B$90:B$114,B40,pinčes!C$90:C$114)</f>
        <v>0</v>
      </c>
      <c r="E40" s="274"/>
      <c r="F40" s="275"/>
      <c r="G40" s="275"/>
      <c r="H40" s="275"/>
      <c r="I40" s="669"/>
      <c r="J40" s="534"/>
      <c r="K40" s="293">
        <f t="shared" si="1"/>
        <v>0</v>
      </c>
      <c r="L40" s="429">
        <v>50</v>
      </c>
      <c r="O40" s="208"/>
      <c r="P40" s="51"/>
    </row>
    <row r="41" spans="1:16" x14ac:dyDescent="0.2">
      <c r="A41" s="273" t="s">
        <v>370</v>
      </c>
      <c r="B41" s="624" t="s">
        <v>354</v>
      </c>
      <c r="C41" s="529"/>
      <c r="D41" s="275"/>
      <c r="E41" s="274"/>
      <c r="F41" s="275">
        <f>SUMIF(triatlon!B$5:'triatlon'!B$35,B41,triatlon!R$5:R$35)</f>
        <v>0</v>
      </c>
      <c r="G41" s="275"/>
      <c r="H41" s="275"/>
      <c r="I41" s="669"/>
      <c r="J41" s="534"/>
      <c r="K41" s="293">
        <f t="shared" si="1"/>
        <v>0</v>
      </c>
      <c r="L41" s="430"/>
      <c r="O41" s="51"/>
      <c r="P41" s="216"/>
    </row>
    <row r="42" spans="1:16" x14ac:dyDescent="0.2">
      <c r="A42" s="273" t="s">
        <v>371</v>
      </c>
      <c r="B42" s="624" t="s">
        <v>368</v>
      </c>
      <c r="C42" s="529"/>
      <c r="D42" s="275"/>
      <c r="E42" s="274"/>
      <c r="F42" s="275">
        <f>SUMIF(triatlon!B$5:'triatlon'!B$35,B42,triatlon!R$5:R$35)</f>
        <v>0</v>
      </c>
      <c r="G42" s="275"/>
      <c r="H42" s="275"/>
      <c r="I42" s="669"/>
      <c r="J42" s="534"/>
      <c r="K42" s="293">
        <f t="shared" si="1"/>
        <v>0</v>
      </c>
      <c r="L42" s="429"/>
      <c r="O42" s="208"/>
      <c r="P42" s="210"/>
    </row>
    <row r="43" spans="1:16" x14ac:dyDescent="0.2">
      <c r="A43" s="273" t="s">
        <v>211</v>
      </c>
      <c r="B43" s="626" t="s">
        <v>239</v>
      </c>
      <c r="C43" s="526"/>
      <c r="D43" s="275">
        <f>SUMIF(pinčes!B$90:B$114,B43,pinčes!C$90:C$114)</f>
        <v>0</v>
      </c>
      <c r="E43" s="274"/>
      <c r="F43" s="275"/>
      <c r="G43" s="275"/>
      <c r="H43" s="275"/>
      <c r="I43" s="669">
        <f>SUMIF(kanoe!B$3:B$25,B43,kanoe!F$3:F$25)</f>
        <v>0</v>
      </c>
      <c r="J43" s="534"/>
      <c r="K43" s="293">
        <f t="shared" si="1"/>
        <v>0</v>
      </c>
      <c r="L43" s="430"/>
      <c r="O43" s="208"/>
      <c r="P43" s="210"/>
    </row>
    <row r="44" spans="1:16" x14ac:dyDescent="0.2">
      <c r="A44" s="273" t="s">
        <v>219</v>
      </c>
      <c r="B44" s="624" t="s">
        <v>156</v>
      </c>
      <c r="C44" s="528"/>
      <c r="D44" s="398"/>
      <c r="E44" s="398"/>
      <c r="F44" s="275"/>
      <c r="G44" s="275">
        <f>SUMIF(orienťáky!B$4:'orienťáky'!B$33,B44,orienťáky!F$4:F$33)</f>
        <v>0</v>
      </c>
      <c r="H44" s="275"/>
      <c r="I44" s="669"/>
      <c r="J44" s="534"/>
      <c r="K44" s="293">
        <f t="shared" si="1"/>
        <v>0</v>
      </c>
      <c r="L44" s="429">
        <v>50</v>
      </c>
      <c r="O44" s="208"/>
      <c r="P44" s="210"/>
    </row>
    <row r="45" spans="1:16" x14ac:dyDescent="0.2">
      <c r="A45" s="273" t="s">
        <v>372</v>
      </c>
      <c r="B45" s="622" t="s">
        <v>147</v>
      </c>
      <c r="C45" s="529"/>
      <c r="D45" s="275"/>
      <c r="E45" s="274"/>
      <c r="F45" s="275">
        <f>SUMIF(triatlon!B$5:'triatlon'!B$35,B45,triatlon!R$5:R$35)</f>
        <v>0</v>
      </c>
      <c r="G45" s="275"/>
      <c r="H45" s="275"/>
      <c r="I45" s="669"/>
      <c r="J45" s="534"/>
      <c r="K45" s="293">
        <f t="shared" si="1"/>
        <v>0</v>
      </c>
      <c r="L45" s="430">
        <v>50</v>
      </c>
      <c r="O45" s="208"/>
      <c r="P45" s="210"/>
    </row>
    <row r="46" spans="1:16" x14ac:dyDescent="0.2">
      <c r="A46" s="273" t="s">
        <v>212</v>
      </c>
      <c r="B46" s="622" t="s">
        <v>364</v>
      </c>
      <c r="C46" s="529"/>
      <c r="D46" s="275"/>
      <c r="E46" s="274"/>
      <c r="F46" s="275">
        <f>SUMIF(triatlon!B$5:'triatlon'!B$35,B46,triatlon!R$5:R$35)</f>
        <v>0</v>
      </c>
      <c r="G46" s="275"/>
      <c r="H46" s="275"/>
      <c r="I46" s="669"/>
      <c r="J46" s="534"/>
      <c r="K46" s="293">
        <f t="shared" si="1"/>
        <v>0</v>
      </c>
      <c r="L46" s="429">
        <v>50</v>
      </c>
      <c r="O46" s="51"/>
    </row>
    <row r="47" spans="1:16" x14ac:dyDescent="0.2">
      <c r="A47" s="273" t="s">
        <v>220</v>
      </c>
      <c r="B47" s="132" t="s">
        <v>150</v>
      </c>
      <c r="C47" s="528"/>
      <c r="D47" s="275"/>
      <c r="E47" s="398"/>
      <c r="F47" s="275">
        <f>SUMIF(triatlon!B$5:'triatlon'!B$35,B47,triatlon!R$5:R$35)</f>
        <v>0</v>
      </c>
      <c r="G47" s="275"/>
      <c r="H47" s="275"/>
      <c r="I47" s="669"/>
      <c r="J47" s="534"/>
      <c r="K47" s="293">
        <f t="shared" si="1"/>
        <v>0</v>
      </c>
      <c r="L47" s="430">
        <v>50</v>
      </c>
      <c r="O47" s="208"/>
      <c r="P47" s="209"/>
    </row>
    <row r="48" spans="1:16" x14ac:dyDescent="0.2">
      <c r="A48" s="273" t="s">
        <v>373</v>
      </c>
      <c r="B48" s="622" t="s">
        <v>365</v>
      </c>
      <c r="C48" s="529"/>
      <c r="D48" s="275"/>
      <c r="E48" s="274"/>
      <c r="F48" s="275">
        <f>SUMIF(triatlon!B$5:'triatlon'!B$35,B48,triatlon!R$5:R$35)</f>
        <v>0</v>
      </c>
      <c r="G48" s="275"/>
      <c r="H48" s="275"/>
      <c r="I48" s="669"/>
      <c r="J48" s="534"/>
      <c r="K48" s="293">
        <f t="shared" si="1"/>
        <v>0</v>
      </c>
      <c r="L48" s="429">
        <v>50</v>
      </c>
      <c r="O48" s="208"/>
      <c r="P48" s="209"/>
    </row>
    <row r="49" spans="1:16" x14ac:dyDescent="0.2">
      <c r="A49" s="273" t="s">
        <v>221</v>
      </c>
      <c r="B49" s="624" t="s">
        <v>366</v>
      </c>
      <c r="C49" s="528"/>
      <c r="D49" s="398"/>
      <c r="E49" s="398"/>
      <c r="F49" s="275">
        <f>SUMIF(triatlon!B$5:'triatlon'!B$35,B49,triatlon!R$5:R$35)</f>
        <v>0</v>
      </c>
      <c r="G49" s="275"/>
      <c r="H49" s="275"/>
      <c r="I49" s="669"/>
      <c r="J49" s="534"/>
      <c r="K49" s="293">
        <f t="shared" si="1"/>
        <v>0</v>
      </c>
      <c r="L49" s="430">
        <v>50</v>
      </c>
    </row>
    <row r="50" spans="1:16" x14ac:dyDescent="0.2">
      <c r="A50" s="273" t="s">
        <v>374</v>
      </c>
      <c r="B50" s="624" t="s">
        <v>363</v>
      </c>
      <c r="C50" s="528"/>
      <c r="D50" s="398"/>
      <c r="E50" s="398"/>
      <c r="F50" s="275">
        <f>SUMIF(triatlon!B$5:'triatlon'!B$35,B50,triatlon!R$5:R$35)</f>
        <v>0</v>
      </c>
      <c r="G50" s="275"/>
      <c r="H50" s="275"/>
      <c r="I50" s="669"/>
      <c r="J50" s="534"/>
      <c r="K50" s="293">
        <f t="shared" si="1"/>
        <v>0</v>
      </c>
      <c r="L50" s="430">
        <v>50</v>
      </c>
      <c r="O50" s="208"/>
      <c r="P50" s="210"/>
    </row>
    <row r="51" spans="1:16" x14ac:dyDescent="0.2">
      <c r="A51" s="273" t="s">
        <v>222</v>
      </c>
      <c r="B51" s="623" t="s">
        <v>104</v>
      </c>
      <c r="C51" s="526"/>
      <c r="D51" s="275"/>
      <c r="E51" s="398"/>
      <c r="F51" s="275"/>
      <c r="G51" s="275"/>
      <c r="H51" s="275"/>
      <c r="I51" s="669"/>
      <c r="J51" s="534"/>
      <c r="K51" s="293">
        <f t="shared" si="1"/>
        <v>0</v>
      </c>
      <c r="L51" s="429"/>
    </row>
    <row r="52" spans="1:16" x14ac:dyDescent="0.2">
      <c r="A52" s="273" t="s">
        <v>375</v>
      </c>
      <c r="B52" s="623" t="s">
        <v>161</v>
      </c>
      <c r="C52" s="526"/>
      <c r="D52" s="275"/>
      <c r="E52" s="398"/>
      <c r="F52" s="275"/>
      <c r="G52" s="275"/>
      <c r="H52" s="275"/>
      <c r="I52" s="669"/>
      <c r="J52" s="534"/>
      <c r="K52" s="293">
        <f t="shared" si="1"/>
        <v>0</v>
      </c>
      <c r="L52" s="429"/>
    </row>
    <row r="53" spans="1:16" x14ac:dyDescent="0.2">
      <c r="A53" s="273" t="s">
        <v>223</v>
      </c>
      <c r="B53" s="627" t="s">
        <v>115</v>
      </c>
      <c r="C53" s="526"/>
      <c r="D53" s="275"/>
      <c r="E53" s="274"/>
      <c r="F53" s="275"/>
      <c r="G53" s="275"/>
      <c r="H53" s="275"/>
      <c r="I53" s="669"/>
      <c r="J53" s="534"/>
      <c r="K53" s="293">
        <f t="shared" si="1"/>
        <v>0</v>
      </c>
      <c r="L53" s="429"/>
      <c r="O53" s="208"/>
      <c r="P53" s="209"/>
    </row>
    <row r="54" spans="1:16" x14ac:dyDescent="0.2">
      <c r="A54" s="273" t="s">
        <v>376</v>
      </c>
      <c r="B54" s="623" t="s">
        <v>137</v>
      </c>
      <c r="C54" s="526"/>
      <c r="D54" s="275"/>
      <c r="E54" s="274"/>
      <c r="F54" s="275"/>
      <c r="G54" s="275"/>
      <c r="H54" s="275"/>
      <c r="I54" s="669"/>
      <c r="J54" s="534"/>
      <c r="K54" s="293">
        <f t="shared" si="1"/>
        <v>0</v>
      </c>
      <c r="L54" s="430"/>
      <c r="O54" s="208"/>
      <c r="P54" s="209"/>
    </row>
    <row r="55" spans="1:16" x14ac:dyDescent="0.2">
      <c r="A55" s="273" t="s">
        <v>213</v>
      </c>
      <c r="B55" s="625" t="s">
        <v>110</v>
      </c>
      <c r="C55" s="526"/>
      <c r="D55" s="275"/>
      <c r="E55" s="274"/>
      <c r="F55" s="275"/>
      <c r="G55" s="275"/>
      <c r="H55" s="275"/>
      <c r="I55" s="669"/>
      <c r="J55" s="534"/>
      <c r="K55" s="293">
        <f t="shared" si="1"/>
        <v>0</v>
      </c>
      <c r="L55" s="429"/>
      <c r="O55" s="208"/>
      <c r="P55" s="209"/>
    </row>
    <row r="56" spans="1:16" x14ac:dyDescent="0.2">
      <c r="A56" s="273" t="s">
        <v>214</v>
      </c>
      <c r="B56" s="624" t="s">
        <v>151</v>
      </c>
      <c r="C56" s="526"/>
      <c r="D56" s="275"/>
      <c r="E56" s="274"/>
      <c r="F56" s="275"/>
      <c r="G56" s="275"/>
      <c r="H56" s="275"/>
      <c r="I56" s="669"/>
      <c r="J56" s="534"/>
      <c r="K56" s="293">
        <f t="shared" si="1"/>
        <v>0</v>
      </c>
      <c r="L56" s="430"/>
    </row>
    <row r="57" spans="1:16" x14ac:dyDescent="0.2">
      <c r="A57" s="273" t="s">
        <v>215</v>
      </c>
      <c r="B57" s="624" t="s">
        <v>149</v>
      </c>
      <c r="C57" s="526"/>
      <c r="D57" s="275"/>
      <c r="E57" s="274"/>
      <c r="F57" s="275"/>
      <c r="G57" s="275"/>
      <c r="H57" s="275"/>
      <c r="I57" s="669"/>
      <c r="J57" s="534"/>
      <c r="K57" s="293">
        <f t="shared" si="1"/>
        <v>0</v>
      </c>
      <c r="L57" s="429"/>
      <c r="O57" s="208"/>
      <c r="P57" s="209"/>
    </row>
    <row r="58" spans="1:16" x14ac:dyDescent="0.2">
      <c r="A58" s="273" t="s">
        <v>216</v>
      </c>
      <c r="B58" s="624" t="s">
        <v>64</v>
      </c>
      <c r="C58" s="526"/>
      <c r="D58" s="275"/>
      <c r="E58" s="398"/>
      <c r="F58" s="275"/>
      <c r="G58" s="275">
        <f>SUMIF(orienťáky!B$4:'orienťáky'!B$33,B58,orienťáky!F$4:F$33)</f>
        <v>0</v>
      </c>
      <c r="H58" s="275"/>
      <c r="I58" s="669"/>
      <c r="J58" s="534"/>
      <c r="K58" s="293">
        <f t="shared" si="1"/>
        <v>0</v>
      </c>
      <c r="L58" s="430"/>
    </row>
    <row r="59" spans="1:16" x14ac:dyDescent="0.2">
      <c r="A59" s="273" t="s">
        <v>217</v>
      </c>
      <c r="B59" s="624" t="s">
        <v>107</v>
      </c>
      <c r="C59" s="526"/>
      <c r="D59" s="275"/>
      <c r="E59" s="398"/>
      <c r="F59" s="275"/>
      <c r="G59" s="275"/>
      <c r="H59" s="275"/>
      <c r="I59" s="669"/>
      <c r="J59" s="534"/>
      <c r="K59" s="293">
        <f t="shared" si="1"/>
        <v>0</v>
      </c>
      <c r="L59" s="430"/>
      <c r="O59" s="208"/>
      <c r="P59" s="211"/>
    </row>
    <row r="60" spans="1:16" x14ac:dyDescent="0.2">
      <c r="A60" s="273" t="s">
        <v>224</v>
      </c>
      <c r="B60" s="624" t="s">
        <v>192</v>
      </c>
      <c r="C60" s="526"/>
      <c r="D60" s="275"/>
      <c r="E60" s="398"/>
      <c r="F60" s="275"/>
      <c r="G60" s="275"/>
      <c r="H60" s="275"/>
      <c r="I60" s="669"/>
      <c r="J60" s="534"/>
      <c r="K60" s="293">
        <f t="shared" si="1"/>
        <v>0</v>
      </c>
      <c r="L60" s="429"/>
      <c r="O60" s="208"/>
      <c r="P60" s="209"/>
    </row>
    <row r="61" spans="1:16" x14ac:dyDescent="0.2">
      <c r="A61" s="273" t="s">
        <v>377</v>
      </c>
      <c r="B61" s="622" t="s">
        <v>145</v>
      </c>
      <c r="C61" s="526"/>
      <c r="D61" s="275"/>
      <c r="E61" s="274"/>
      <c r="F61" s="275"/>
      <c r="G61" s="275"/>
      <c r="H61" s="275"/>
      <c r="I61" s="669"/>
      <c r="J61" s="534"/>
      <c r="K61" s="293">
        <f t="shared" si="1"/>
        <v>0</v>
      </c>
      <c r="L61" s="429"/>
      <c r="O61" s="208"/>
      <c r="P61" s="209"/>
    </row>
    <row r="62" spans="1:16" x14ac:dyDescent="0.2">
      <c r="A62" s="273" t="s">
        <v>218</v>
      </c>
      <c r="B62" s="628" t="s">
        <v>90</v>
      </c>
      <c r="C62" s="526"/>
      <c r="D62" s="275"/>
      <c r="E62" s="274"/>
      <c r="F62" s="275"/>
      <c r="G62" s="275"/>
      <c r="H62" s="275"/>
      <c r="I62" s="669"/>
      <c r="J62" s="534"/>
      <c r="K62" s="293">
        <f t="shared" si="1"/>
        <v>0</v>
      </c>
      <c r="L62" s="429"/>
      <c r="O62" s="208"/>
      <c r="P62" s="51"/>
    </row>
    <row r="63" spans="1:16" x14ac:dyDescent="0.2">
      <c r="A63" s="273" t="s">
        <v>225</v>
      </c>
      <c r="B63" s="622" t="s">
        <v>91</v>
      </c>
      <c r="C63" s="526"/>
      <c r="D63" s="275"/>
      <c r="E63" s="274"/>
      <c r="F63" s="275"/>
      <c r="G63" s="275"/>
      <c r="H63" s="275"/>
      <c r="I63" s="669"/>
      <c r="J63" s="534"/>
      <c r="K63" s="293">
        <f t="shared" si="1"/>
        <v>0</v>
      </c>
      <c r="L63" s="430"/>
    </row>
    <row r="64" spans="1:16" x14ac:dyDescent="0.2">
      <c r="A64" s="273" t="s">
        <v>362</v>
      </c>
      <c r="B64" s="624" t="s">
        <v>194</v>
      </c>
      <c r="C64" s="526"/>
      <c r="D64" s="275"/>
      <c r="E64" s="398"/>
      <c r="F64" s="275"/>
      <c r="G64" s="275">
        <f>SUMIF(orienťáky!B$4:'orienťáky'!B$33,B64,orienťáky!F$4:F$33)</f>
        <v>0</v>
      </c>
      <c r="H64" s="275"/>
      <c r="I64" s="669"/>
      <c r="J64" s="534"/>
      <c r="K64" s="293">
        <f t="shared" si="1"/>
        <v>0</v>
      </c>
      <c r="L64" s="429"/>
      <c r="O64" s="208"/>
      <c r="P64" s="212"/>
    </row>
    <row r="65" spans="1:16" x14ac:dyDescent="0.2">
      <c r="A65" s="273" t="s">
        <v>378</v>
      </c>
      <c r="B65" s="622" t="s">
        <v>144</v>
      </c>
      <c r="C65" s="526"/>
      <c r="D65" s="275"/>
      <c r="E65" s="274"/>
      <c r="F65" s="275"/>
      <c r="G65" s="275"/>
      <c r="H65" s="275"/>
      <c r="I65" s="669"/>
      <c r="J65" s="534"/>
      <c r="K65" s="293">
        <f t="shared" si="1"/>
        <v>0</v>
      </c>
      <c r="L65" s="429"/>
      <c r="O65" s="208"/>
      <c r="P65" s="209"/>
    </row>
    <row r="66" spans="1:16" x14ac:dyDescent="0.2">
      <c r="A66" s="273" t="s">
        <v>379</v>
      </c>
      <c r="B66" s="628" t="s">
        <v>100</v>
      </c>
      <c r="C66" s="526"/>
      <c r="D66" s="275"/>
      <c r="E66" s="274"/>
      <c r="F66" s="275"/>
      <c r="G66" s="275"/>
      <c r="H66" s="275"/>
      <c r="I66" s="669"/>
      <c r="J66" s="534"/>
      <c r="K66" s="293">
        <f t="shared" si="1"/>
        <v>0</v>
      </c>
      <c r="L66" s="429"/>
    </row>
    <row r="67" spans="1:16" x14ac:dyDescent="0.2">
      <c r="A67" s="273" t="s">
        <v>380</v>
      </c>
      <c r="B67" s="624" t="s">
        <v>109</v>
      </c>
      <c r="C67" s="529"/>
      <c r="D67" s="275"/>
      <c r="E67" s="274"/>
      <c r="F67" s="275"/>
      <c r="G67" s="275"/>
      <c r="H67" s="275"/>
      <c r="I67" s="669"/>
      <c r="J67" s="534"/>
      <c r="K67" s="293">
        <f t="shared" ref="K67:K73" si="2">C67+D67+E67+F67+G67+H67+I67+J67</f>
        <v>0</v>
      </c>
      <c r="L67" s="429"/>
      <c r="O67" s="51"/>
    </row>
    <row r="68" spans="1:16" x14ac:dyDescent="0.2">
      <c r="A68" s="273" t="s">
        <v>381</v>
      </c>
      <c r="B68" s="625" t="s">
        <v>200</v>
      </c>
      <c r="C68" s="530"/>
      <c r="D68" s="275"/>
      <c r="E68" s="274"/>
      <c r="F68" s="275"/>
      <c r="G68" s="275"/>
      <c r="H68" s="275"/>
      <c r="I68" s="669"/>
      <c r="J68" s="534"/>
      <c r="K68" s="293">
        <f t="shared" si="2"/>
        <v>0</v>
      </c>
      <c r="L68" s="429"/>
      <c r="O68" s="208"/>
      <c r="P68" s="209"/>
    </row>
    <row r="69" spans="1:16" x14ac:dyDescent="0.2">
      <c r="A69" s="273" t="s">
        <v>382</v>
      </c>
      <c r="B69" s="622" t="s">
        <v>52</v>
      </c>
      <c r="C69" s="529"/>
      <c r="D69" s="275"/>
      <c r="E69" s="274"/>
      <c r="F69" s="275"/>
      <c r="G69" s="275"/>
      <c r="H69" s="275"/>
      <c r="I69" s="669"/>
      <c r="J69" s="534"/>
      <c r="K69" s="293">
        <f t="shared" si="2"/>
        <v>0</v>
      </c>
      <c r="L69" s="429"/>
    </row>
    <row r="70" spans="1:16" x14ac:dyDescent="0.2">
      <c r="A70" s="273" t="s">
        <v>383</v>
      </c>
      <c r="B70" s="622" t="s">
        <v>153</v>
      </c>
      <c r="C70" s="529"/>
      <c r="D70" s="275"/>
      <c r="E70" s="274"/>
      <c r="F70" s="275"/>
      <c r="G70" s="275">
        <f>SUMIF(orienťáky!B$4:'orienťáky'!B$33,B70,orienťáky!F$4:F$33)</f>
        <v>0</v>
      </c>
      <c r="H70" s="275"/>
      <c r="I70" s="669"/>
      <c r="J70" s="534"/>
      <c r="K70" s="293">
        <f t="shared" si="2"/>
        <v>0</v>
      </c>
      <c r="L70" s="429"/>
      <c r="O70" s="208"/>
      <c r="P70" s="210"/>
    </row>
    <row r="71" spans="1:16" x14ac:dyDescent="0.2">
      <c r="A71" s="273" t="s">
        <v>384</v>
      </c>
      <c r="B71" s="622" t="s">
        <v>148</v>
      </c>
      <c r="C71" s="529"/>
      <c r="D71" s="275"/>
      <c r="E71" s="274"/>
      <c r="F71" s="275"/>
      <c r="G71" s="275"/>
      <c r="H71" s="275"/>
      <c r="I71" s="669"/>
      <c r="J71" s="534"/>
      <c r="K71" s="293">
        <f t="shared" si="2"/>
        <v>0</v>
      </c>
      <c r="L71" s="429"/>
      <c r="O71" s="51"/>
    </row>
    <row r="72" spans="1:16" x14ac:dyDescent="0.2">
      <c r="A72" s="273" t="s">
        <v>385</v>
      </c>
      <c r="B72" s="624" t="s">
        <v>160</v>
      </c>
      <c r="C72" s="528"/>
      <c r="D72" s="275"/>
      <c r="E72" s="398"/>
      <c r="F72" s="275"/>
      <c r="G72" s="275"/>
      <c r="H72" s="275"/>
      <c r="I72" s="669"/>
      <c r="J72" s="534"/>
      <c r="K72" s="293">
        <f t="shared" si="2"/>
        <v>0</v>
      </c>
      <c r="L72" s="430"/>
      <c r="O72" s="208"/>
      <c r="P72" s="209"/>
    </row>
    <row r="73" spans="1:16" ht="13.5" thickBot="1" x14ac:dyDescent="0.25">
      <c r="A73" s="273" t="s">
        <v>386</v>
      </c>
      <c r="B73" s="629" t="s">
        <v>142</v>
      </c>
      <c r="C73" s="569"/>
      <c r="D73" s="395"/>
      <c r="E73" s="389"/>
      <c r="F73" s="395"/>
      <c r="G73" s="395"/>
      <c r="H73" s="395"/>
      <c r="I73" s="670"/>
      <c r="J73" s="536"/>
      <c r="K73" s="294">
        <f t="shared" si="2"/>
        <v>0</v>
      </c>
      <c r="L73" s="431"/>
    </row>
    <row r="74" spans="1:16" ht="13.5" thickBot="1" x14ac:dyDescent="0.25">
      <c r="A74" s="677"/>
      <c r="B74" s="678"/>
      <c r="C74" s="678"/>
      <c r="D74" s="678"/>
      <c r="E74" s="678"/>
      <c r="F74" s="679"/>
      <c r="G74" s="678"/>
      <c r="H74" s="678"/>
      <c r="I74" s="678"/>
      <c r="J74" s="678"/>
      <c r="K74" s="678"/>
      <c r="L74" s="680"/>
    </row>
    <row r="75" spans="1:16" ht="13.5" thickBot="1" x14ac:dyDescent="0.25">
      <c r="A75" s="245" t="s">
        <v>0</v>
      </c>
      <c r="B75" s="659" t="s">
        <v>1</v>
      </c>
      <c r="C75" s="432" t="s">
        <v>2</v>
      </c>
      <c r="D75" s="433" t="s">
        <v>234</v>
      </c>
      <c r="E75" s="433" t="s">
        <v>3</v>
      </c>
      <c r="F75" s="433" t="s">
        <v>4</v>
      </c>
      <c r="G75" s="433" t="s">
        <v>5</v>
      </c>
      <c r="H75" s="608" t="s">
        <v>113</v>
      </c>
      <c r="I75" s="671" t="s">
        <v>63</v>
      </c>
      <c r="J75" s="532" t="s">
        <v>202</v>
      </c>
      <c r="K75" s="660" t="s">
        <v>6</v>
      </c>
      <c r="L75" s="661" t="s">
        <v>81</v>
      </c>
    </row>
    <row r="76" spans="1:16" x14ac:dyDescent="0.2">
      <c r="A76" s="295" t="s">
        <v>7</v>
      </c>
      <c r="B76" s="655" t="s">
        <v>158</v>
      </c>
      <c r="C76" s="656">
        <f>SUMIF(běžky!B$5:B$28,B76,běžky!F$5:F$28)</f>
        <v>10</v>
      </c>
      <c r="D76" s="399">
        <f>SUMIF(pinčes!E$90:E$106,B76,pinčes!F$90:F$106)</f>
        <v>8</v>
      </c>
      <c r="E76" s="399">
        <f>SUMIF(biatlon!B$4:B$32,B76,biatlon!M$4:M$32)</f>
        <v>8</v>
      </c>
      <c r="F76" s="602">
        <f>SUMIF(triatlon!B$39:'triatlon'!B$42,B76,triatlon!R$39:R$42)</f>
        <v>8</v>
      </c>
      <c r="G76" s="399">
        <f>SUMIF(orienťáky!B$4:'orienťáky'!B$46,B76,orienťáky!F$4:F$46)</f>
        <v>9</v>
      </c>
      <c r="H76" s="602">
        <f>SUMIF(střelba!B$33:'střelba'!B$42,B76,střelba!H$33:H$42)</f>
        <v>6</v>
      </c>
      <c r="I76" s="722">
        <f>SUMIF(kanoe!B$28:B$35,B76,kanoe!F$28:F$35)</f>
        <v>3</v>
      </c>
      <c r="J76" s="657">
        <v>2</v>
      </c>
      <c r="K76" s="658">
        <f>C76+D76+E76+F76+G76+H76+J76</f>
        <v>51</v>
      </c>
      <c r="L76" s="309">
        <v>350</v>
      </c>
    </row>
    <row r="77" spans="1:16" x14ac:dyDescent="0.2">
      <c r="A77" s="296" t="s">
        <v>8</v>
      </c>
      <c r="B77" s="632" t="s">
        <v>103</v>
      </c>
      <c r="C77" s="530">
        <f>SUMIF(běžky!B$5:B$28,B77,běžky!F$5:F$28)</f>
        <v>9</v>
      </c>
      <c r="D77" s="274">
        <f>SUMIF(pinčes!E$90:E$106,B77,pinčes!F$90:F$106)</f>
        <v>2</v>
      </c>
      <c r="E77" s="274"/>
      <c r="F77" s="275">
        <f>SUMIF(triatlon!B$39:'triatlon'!B$42,B77,triatlon!R$39:R$42)</f>
        <v>9</v>
      </c>
      <c r="G77" s="274">
        <f>SUMIF(orienťáky!B$4:'orienťáky'!B$46,B77,orienťáky!F$4:F$46)</f>
        <v>10</v>
      </c>
      <c r="H77" s="275">
        <f>SUMIF(střelba!B$33:'střelba'!B$42,B77,střelba!H$33:H$42)</f>
        <v>3</v>
      </c>
      <c r="I77" s="274">
        <f>SUMIF(kanoe!B$28:B$35,B77,kanoe!F$28:F$35)</f>
        <v>7</v>
      </c>
      <c r="J77" s="527"/>
      <c r="K77" s="639">
        <f>SUM(C77:I77)</f>
        <v>40</v>
      </c>
      <c r="L77" s="310">
        <v>350</v>
      </c>
    </row>
    <row r="78" spans="1:16" x14ac:dyDescent="0.2">
      <c r="A78" s="296" t="s">
        <v>9</v>
      </c>
      <c r="B78" s="631" t="s">
        <v>114</v>
      </c>
      <c r="C78" s="530">
        <f>SUMIF(běžky!B$5:B$28,B78,běžky!F$5:F$28)</f>
        <v>8</v>
      </c>
      <c r="D78" s="274">
        <f>SUMIF(pinčes!E$90:E$106,B78,pinčes!F$90:F$106)</f>
        <v>5</v>
      </c>
      <c r="E78" s="274">
        <f>SUMIF(biatlon!B$4:B$32,B78,biatlon!M$4:M$32)</f>
        <v>10</v>
      </c>
      <c r="F78" s="275">
        <f>SUMIF(triatlon!B$39:'triatlon'!B$42,B78,triatlon!R$39:R$42)</f>
        <v>10</v>
      </c>
      <c r="G78" s="274"/>
      <c r="H78" s="275"/>
      <c r="I78" s="274"/>
      <c r="J78" s="527"/>
      <c r="K78" s="639">
        <f>SUM(C78:I78)</f>
        <v>33</v>
      </c>
      <c r="L78" s="310">
        <v>150</v>
      </c>
    </row>
    <row r="79" spans="1:16" x14ac:dyDescent="0.2">
      <c r="A79" s="296" t="s">
        <v>10</v>
      </c>
      <c r="B79" s="632" t="s">
        <v>446</v>
      </c>
      <c r="C79" s="530"/>
      <c r="D79" s="274">
        <f>SUMIF(pinčes!E$90:E$106,B79,pinčes!F$90:F$106)</f>
        <v>6</v>
      </c>
      <c r="E79" s="274">
        <f>SUMIF(biatlon!B$4:B$32,B79,biatlon!M$4:M$32)</f>
        <v>6</v>
      </c>
      <c r="F79" s="275"/>
      <c r="G79" s="274">
        <f>SUMIF(orienťáky!B$4:'orienťáky'!B$46,B79,orienťáky!F$4:F$46)</f>
        <v>7</v>
      </c>
      <c r="H79" s="275">
        <f>SUMIF(střelba!B$33:'střelba'!B$42,B79,střelba!H$33:H$42)</f>
        <v>10</v>
      </c>
      <c r="I79" s="274"/>
      <c r="J79" s="527"/>
      <c r="K79" s="639">
        <f>SUM(C79:I79)</f>
        <v>29</v>
      </c>
      <c r="L79" s="310">
        <v>350</v>
      </c>
    </row>
    <row r="80" spans="1:16" x14ac:dyDescent="0.2">
      <c r="A80" s="296" t="s">
        <v>11</v>
      </c>
      <c r="B80" s="633" t="s">
        <v>53</v>
      </c>
      <c r="C80" s="530"/>
      <c r="D80" s="274"/>
      <c r="E80" s="274"/>
      <c r="F80" s="275"/>
      <c r="G80" s="274">
        <f>SUMIF(orienťáky!B$4:'orienťáky'!B$46,B80,orienťáky!F$4:F$46)</f>
        <v>8</v>
      </c>
      <c r="H80" s="275">
        <f>SUMIF(střelba!B$33:'střelba'!B$42,B80,střelba!H$33:H$42)</f>
        <v>9</v>
      </c>
      <c r="I80" s="274">
        <f>SUMIF(kanoe!B$28:B$35,B80,kanoe!F$28:F$35)</f>
        <v>9</v>
      </c>
      <c r="J80" s="527"/>
      <c r="K80" s="639">
        <f>SUM(C80:I80)</f>
        <v>26</v>
      </c>
      <c r="L80" s="456">
        <v>50</v>
      </c>
    </row>
    <row r="81" spans="1:16" x14ac:dyDescent="0.2">
      <c r="A81" s="296" t="s">
        <v>12</v>
      </c>
      <c r="B81" s="631" t="s">
        <v>157</v>
      </c>
      <c r="C81" s="530"/>
      <c r="D81" s="274">
        <f>SUMIF(pinčes!E$90:E$106,B81,pinčes!F$90:F$106)</f>
        <v>10</v>
      </c>
      <c r="E81" s="274"/>
      <c r="F81" s="275"/>
      <c r="G81" s="274"/>
      <c r="H81" s="275">
        <f>SUMIF(střelba!B$33:'střelba'!B$42,B81,střelba!H$33:H$42)</f>
        <v>7</v>
      </c>
      <c r="I81" s="274">
        <f>SUMIF(kanoe!B$28:B$35,B81,kanoe!F$28:F$35)</f>
        <v>6</v>
      </c>
      <c r="J81" s="527"/>
      <c r="K81" s="639">
        <f>SUM(C81:I81)</f>
        <v>23</v>
      </c>
      <c r="L81" s="310">
        <v>350</v>
      </c>
    </row>
    <row r="82" spans="1:16" x14ac:dyDescent="0.2">
      <c r="A82" s="296" t="s">
        <v>13</v>
      </c>
      <c r="B82" s="631" t="s">
        <v>89</v>
      </c>
      <c r="C82" s="530">
        <f>SUMIF(běžky!B$5:B$28,B82,běžky!F$5:F$28)</f>
        <v>7</v>
      </c>
      <c r="D82" s="274">
        <f>SUMIF(pinčes!E$90:E$106,B82,pinčes!F$90:F$106)</f>
        <v>4</v>
      </c>
      <c r="E82" s="274"/>
      <c r="F82" s="275"/>
      <c r="G82" s="274"/>
      <c r="H82" s="275"/>
      <c r="I82" s="274">
        <f>SUMIF(kanoe!B$28:B$35,B82,kanoe!F$28:F$35)</f>
        <v>10</v>
      </c>
      <c r="J82" s="576"/>
      <c r="K82" s="639">
        <f>SUM(C82:I82)</f>
        <v>21</v>
      </c>
      <c r="L82" s="310">
        <v>50</v>
      </c>
    </row>
    <row r="83" spans="1:16" x14ac:dyDescent="0.2">
      <c r="A83" s="296" t="s">
        <v>14</v>
      </c>
      <c r="B83" s="632" t="s">
        <v>69</v>
      </c>
      <c r="C83" s="530"/>
      <c r="D83" s="274">
        <f>SUMIF(pinčes!E$90:E$106,B83,pinčes!F$90:F$106)</f>
        <v>9</v>
      </c>
      <c r="E83" s="274"/>
      <c r="F83" s="275"/>
      <c r="G83" s="274">
        <f>SUMIF(orienťáky!B$4:'orienťáky'!B$46,B83,orienťáky!F$4:F$46)</f>
        <v>4</v>
      </c>
      <c r="H83" s="275">
        <f>SUMIF(střelba!B$33:'střelba'!B$42,B83,střelba!H$33:H$42)</f>
        <v>1</v>
      </c>
      <c r="I83" s="274">
        <f>SUMIF(kanoe!B$28:B$35,B83,kanoe!F$28:F$35)</f>
        <v>5</v>
      </c>
      <c r="J83" s="527"/>
      <c r="K83" s="639">
        <f>SUM(C83:I83)</f>
        <v>19</v>
      </c>
      <c r="L83" s="310">
        <v>100</v>
      </c>
    </row>
    <row r="84" spans="1:16" x14ac:dyDescent="0.2">
      <c r="A84" s="296" t="s">
        <v>15</v>
      </c>
      <c r="B84" s="631" t="s">
        <v>260</v>
      </c>
      <c r="C84" s="530"/>
      <c r="D84" s="274">
        <f>SUMIF(pinčes!E$90:E$106,B84,pinčes!F$90:F$106)</f>
        <v>7</v>
      </c>
      <c r="E84" s="274"/>
      <c r="F84" s="275"/>
      <c r="G84" s="274"/>
      <c r="H84" s="275">
        <f>SUMIF(střelba!B$33:'střelba'!B$42,B84,střelba!H$33:H$42)</f>
        <v>2</v>
      </c>
      <c r="I84" s="274">
        <f>SUMIF(kanoe!B$28:B$35,B84,kanoe!F$28:F$35)</f>
        <v>8</v>
      </c>
      <c r="J84" s="527"/>
      <c r="K84" s="639">
        <f>SUM(C84:I84)</f>
        <v>17</v>
      </c>
      <c r="L84" s="310"/>
    </row>
    <row r="85" spans="1:16" x14ac:dyDescent="0.2">
      <c r="A85" s="296" t="s">
        <v>16</v>
      </c>
      <c r="B85" s="631" t="s">
        <v>463</v>
      </c>
      <c r="C85" s="530"/>
      <c r="D85" s="274"/>
      <c r="E85" s="274"/>
      <c r="F85" s="275"/>
      <c r="G85" s="274">
        <f>SUMIF(orienťáky!B$4:'orienťáky'!B$46,B85,orienťáky!F$4:F$46)</f>
        <v>5</v>
      </c>
      <c r="H85" s="275">
        <f>SUMIF(střelba!B$33:'střelba'!B$42,B85,střelba!H$33:H$42)</f>
        <v>8</v>
      </c>
      <c r="I85" s="274">
        <f>SUMIF(kanoe!B$28:B$35,B85,kanoe!F$28:F$35)</f>
        <v>4</v>
      </c>
      <c r="J85" s="527"/>
      <c r="K85" s="639">
        <f>SUM(C85:I85)</f>
        <v>17</v>
      </c>
      <c r="L85" s="310">
        <v>50</v>
      </c>
    </row>
    <row r="86" spans="1:16" x14ac:dyDescent="0.2">
      <c r="A86" s="296" t="s">
        <v>17</v>
      </c>
      <c r="B86" s="631" t="s">
        <v>139</v>
      </c>
      <c r="C86" s="530">
        <f>SUMIF(běžky!B$5:B$28,B86,běžky!F$5:F$28)</f>
        <v>6</v>
      </c>
      <c r="D86" s="274"/>
      <c r="E86" s="274">
        <f>SUMIF(biatlon!B$4:B$32,B86,biatlon!M$4:M$32)</f>
        <v>9</v>
      </c>
      <c r="F86" s="275"/>
      <c r="G86" s="274"/>
      <c r="H86" s="275"/>
      <c r="I86" s="274"/>
      <c r="J86" s="527"/>
      <c r="K86" s="639">
        <f>SUM(C86:I86)</f>
        <v>15</v>
      </c>
      <c r="L86" s="310">
        <v>350</v>
      </c>
    </row>
    <row r="87" spans="1:16" x14ac:dyDescent="0.2">
      <c r="A87" s="296" t="s">
        <v>18</v>
      </c>
      <c r="B87" s="634" t="s">
        <v>197</v>
      </c>
      <c r="C87" s="530"/>
      <c r="D87" s="388"/>
      <c r="E87" s="388"/>
      <c r="F87" s="275"/>
      <c r="G87" s="274">
        <f>SUMIF(orienťáky!B$4:'orienťáky'!B$46,B87,orienťáky!F$4:F$46)</f>
        <v>6</v>
      </c>
      <c r="H87" s="275">
        <f>SUMIF(střelba!B$33:'střelba'!B$42,B87,střelba!H$33:H$42)</f>
        <v>4</v>
      </c>
      <c r="I87" s="274"/>
      <c r="J87" s="576"/>
      <c r="K87" s="639">
        <f>SUM(C87:I87)</f>
        <v>10</v>
      </c>
      <c r="L87" s="310">
        <v>50</v>
      </c>
      <c r="N87" s="51"/>
      <c r="O87" s="217"/>
      <c r="P87" s="51"/>
    </row>
    <row r="88" spans="1:16" x14ac:dyDescent="0.2">
      <c r="A88" s="296" t="s">
        <v>19</v>
      </c>
      <c r="B88" s="631" t="s">
        <v>226</v>
      </c>
      <c r="C88" s="530"/>
      <c r="D88" s="274"/>
      <c r="E88" s="274">
        <f>SUMIF(biatlon!B$4:B$32,B88,biatlon!M$4:M$32)</f>
        <v>7</v>
      </c>
      <c r="F88" s="275"/>
      <c r="G88" s="274"/>
      <c r="H88" s="275"/>
      <c r="I88" s="274"/>
      <c r="J88" s="527"/>
      <c r="K88" s="639">
        <f>SUM(C88:I88)</f>
        <v>7</v>
      </c>
      <c r="L88" s="310">
        <v>50</v>
      </c>
      <c r="O88" s="217"/>
      <c r="P88" s="211"/>
    </row>
    <row r="89" spans="1:16" x14ac:dyDescent="0.2">
      <c r="A89" s="296" t="s">
        <v>20</v>
      </c>
      <c r="B89" s="631" t="s">
        <v>352</v>
      </c>
      <c r="C89" s="530"/>
      <c r="D89" s="274"/>
      <c r="E89" s="274"/>
      <c r="F89" s="275">
        <f>SUMIF(triatlon!B$39:'triatlon'!B$42,B89,triatlon!R$39:R$42)</f>
        <v>7</v>
      </c>
      <c r="G89" s="274"/>
      <c r="H89" s="275"/>
      <c r="I89" s="274"/>
      <c r="J89" s="527"/>
      <c r="K89" s="639">
        <f>SUM(C89:I89)</f>
        <v>7</v>
      </c>
      <c r="L89" s="310"/>
      <c r="O89" s="217"/>
      <c r="P89" s="211"/>
    </row>
    <row r="90" spans="1:16" x14ac:dyDescent="0.2">
      <c r="A90" s="296" t="s">
        <v>21</v>
      </c>
      <c r="B90" s="634" t="s">
        <v>196</v>
      </c>
      <c r="C90" s="530">
        <f>SUMIF(běžky!B$5:B$28,B90,běžky!F$5:F$28)</f>
        <v>5</v>
      </c>
      <c r="D90" s="274"/>
      <c r="E90" s="274"/>
      <c r="F90" s="275"/>
      <c r="G90" s="274"/>
      <c r="H90" s="275"/>
      <c r="I90" s="274"/>
      <c r="J90" s="576"/>
      <c r="K90" s="639">
        <f>SUM(C90:I90)</f>
        <v>5</v>
      </c>
      <c r="L90" s="310">
        <v>50</v>
      </c>
      <c r="O90" s="217"/>
      <c r="P90" s="51"/>
    </row>
    <row r="91" spans="1:16" x14ac:dyDescent="0.2">
      <c r="A91" s="296" t="s">
        <v>21</v>
      </c>
      <c r="B91" s="634" t="s">
        <v>198</v>
      </c>
      <c r="C91" s="530"/>
      <c r="D91" s="388"/>
      <c r="E91" s="388"/>
      <c r="F91" s="275"/>
      <c r="G91" s="274"/>
      <c r="H91" s="275">
        <f>SUMIF(střelba!B$33:'střelba'!B$42,B91,střelba!H$33:H$42)</f>
        <v>5</v>
      </c>
      <c r="I91" s="274"/>
      <c r="J91" s="576"/>
      <c r="K91" s="639">
        <f>SUM(C91:I91)</f>
        <v>5</v>
      </c>
      <c r="L91" s="310"/>
      <c r="O91" s="217"/>
      <c r="P91" s="51"/>
    </row>
    <row r="92" spans="1:16" x14ac:dyDescent="0.2">
      <c r="A92" s="296" t="s">
        <v>23</v>
      </c>
      <c r="B92" s="632" t="s">
        <v>447</v>
      </c>
      <c r="C92" s="530"/>
      <c r="D92" s="274"/>
      <c r="E92" s="274"/>
      <c r="F92" s="275"/>
      <c r="G92" s="274">
        <f>SUMIF(orienťáky!B$4:'orienťáky'!B$46,B92,orienťáky!F$4:F$46)</f>
        <v>3</v>
      </c>
      <c r="H92" s="275"/>
      <c r="I92" s="274"/>
      <c r="J92" s="527"/>
      <c r="K92" s="639">
        <f>SUM(C92:I92)</f>
        <v>3</v>
      </c>
      <c r="L92" s="310"/>
      <c r="O92" s="51"/>
      <c r="P92" s="216"/>
    </row>
    <row r="93" spans="1:16" x14ac:dyDescent="0.2">
      <c r="A93" s="296" t="s">
        <v>24</v>
      </c>
      <c r="B93" s="631" t="s">
        <v>261</v>
      </c>
      <c r="C93" s="530"/>
      <c r="D93" s="274">
        <f>SUMIF(pinčes!E$90:E$106,B93,pinčes!F$90:F$106)</f>
        <v>3</v>
      </c>
      <c r="E93" s="274"/>
      <c r="F93" s="275"/>
      <c r="G93" s="274"/>
      <c r="H93" s="275"/>
      <c r="I93" s="274"/>
      <c r="J93" s="527"/>
      <c r="K93" s="639">
        <f>SUM(C93:I93)</f>
        <v>3</v>
      </c>
      <c r="L93" s="310" t="s">
        <v>351</v>
      </c>
    </row>
    <row r="94" spans="1:16" x14ac:dyDescent="0.2">
      <c r="A94" s="296" t="s">
        <v>25</v>
      </c>
      <c r="B94" s="634" t="s">
        <v>448</v>
      </c>
      <c r="C94" s="530"/>
      <c r="D94" s="388"/>
      <c r="E94" s="388"/>
      <c r="F94" s="275"/>
      <c r="G94" s="274">
        <f>SUMIF(orienťáky!B$4:'orienťáky'!B$46,B94,orienťáky!F$4:F$46)</f>
        <v>2</v>
      </c>
      <c r="H94" s="275"/>
      <c r="I94" s="274"/>
      <c r="J94" s="576"/>
      <c r="K94" s="639">
        <f>SUM(C94:I94)</f>
        <v>2</v>
      </c>
      <c r="L94" s="310"/>
    </row>
    <row r="95" spans="1:16" x14ac:dyDescent="0.2">
      <c r="A95" s="296" t="s">
        <v>93</v>
      </c>
      <c r="B95" s="635" t="s">
        <v>102</v>
      </c>
      <c r="C95" s="530"/>
      <c r="D95" s="274"/>
      <c r="E95" s="274"/>
      <c r="F95" s="275"/>
      <c r="G95" s="274">
        <f>SUMIF(orienťáky!B$4:'orienťáky'!B$46,B95,orienťáky!F$4:F$46)</f>
        <v>1</v>
      </c>
      <c r="H95" s="275"/>
      <c r="I95" s="274"/>
      <c r="J95" s="527"/>
      <c r="K95" s="639">
        <f>SUM(C95:I95)</f>
        <v>1</v>
      </c>
      <c r="L95" s="571"/>
    </row>
    <row r="96" spans="1:16" x14ac:dyDescent="0.2">
      <c r="A96" s="296" t="s">
        <v>94</v>
      </c>
      <c r="B96" s="654" t="s">
        <v>353</v>
      </c>
      <c r="C96" s="530"/>
      <c r="D96" s="274"/>
      <c r="E96" s="274"/>
      <c r="F96" s="275"/>
      <c r="G96" s="274">
        <f>SUMIF(orienťáky!B$4:'orienťáky'!B$46,B96,orienťáky!F$4:F$46)</f>
        <v>0</v>
      </c>
      <c r="H96" s="275"/>
      <c r="I96" s="274"/>
      <c r="J96" s="527"/>
      <c r="K96" s="639">
        <f t="shared" ref="K76:K98" si="3">SUM(C96:I96)</f>
        <v>0</v>
      </c>
      <c r="L96" s="571"/>
    </row>
    <row r="97" spans="1:13" ht="13.5" thickBot="1" x14ac:dyDescent="0.25">
      <c r="A97" s="652" t="s">
        <v>95</v>
      </c>
      <c r="B97" s="636" t="s">
        <v>449</v>
      </c>
      <c r="C97" s="577"/>
      <c r="D97" s="570"/>
      <c r="E97" s="570"/>
      <c r="F97" s="653"/>
      <c r="G97" s="573">
        <f>SUMIF(orienťáky!B$4:'orienťáky'!B$46,B97,orienťáky!F$4:F$46)</f>
        <v>0</v>
      </c>
      <c r="H97" s="275"/>
      <c r="I97" s="573"/>
      <c r="J97" s="578"/>
      <c r="K97" s="639">
        <f t="shared" si="3"/>
        <v>0</v>
      </c>
      <c r="L97" s="513"/>
    </row>
    <row r="98" spans="1:13" ht="13.5" thickBot="1" x14ac:dyDescent="0.25">
      <c r="A98" s="581" t="s">
        <v>96</v>
      </c>
      <c r="B98" s="637" t="s">
        <v>451</v>
      </c>
      <c r="C98" s="579"/>
      <c r="D98" s="572"/>
      <c r="E98" s="572"/>
      <c r="F98" s="395"/>
      <c r="G98" s="389">
        <f>SUMIF(orienťáky!B$4:'orienťáky'!B$46,B98,orienťáky!F$4:F$46)</f>
        <v>0</v>
      </c>
      <c r="H98" s="395"/>
      <c r="I98" s="389"/>
      <c r="J98" s="580"/>
      <c r="K98" s="640">
        <f t="shared" si="3"/>
        <v>0</v>
      </c>
      <c r="L98" s="513"/>
    </row>
    <row r="99" spans="1:13" x14ac:dyDescent="0.2">
      <c r="A99" s="515"/>
      <c r="B99" s="516"/>
      <c r="C99" s="517"/>
      <c r="D99" s="517"/>
      <c r="E99" s="517"/>
      <c r="F99" s="517"/>
      <c r="G99" s="517"/>
      <c r="H99" s="599"/>
      <c r="I99" s="517"/>
      <c r="J99" s="517"/>
      <c r="K99" s="518"/>
      <c r="L99" s="519"/>
    </row>
    <row r="100" spans="1:13" x14ac:dyDescent="0.2">
      <c r="A100" s="601" t="s">
        <v>456</v>
      </c>
      <c r="B100" s="516"/>
      <c r="C100" s="517"/>
      <c r="D100" s="517"/>
      <c r="E100" s="517"/>
      <c r="F100" s="517"/>
      <c r="G100" s="517"/>
      <c r="H100" s="599"/>
      <c r="I100" s="517"/>
      <c r="J100" s="517"/>
      <c r="K100" s="518"/>
      <c r="L100" s="600">
        <v>900</v>
      </c>
    </row>
    <row r="101" spans="1:13" x14ac:dyDescent="0.2">
      <c r="A101" s="601" t="s">
        <v>467</v>
      </c>
      <c r="B101" s="516"/>
      <c r="C101" s="517"/>
      <c r="D101" s="517"/>
      <c r="E101" s="517"/>
      <c r="F101" s="517"/>
      <c r="G101" s="517"/>
      <c r="H101" s="599"/>
      <c r="I101" s="517"/>
      <c r="J101" s="517"/>
      <c r="K101" s="518"/>
      <c r="L101" s="600">
        <v>300</v>
      </c>
    </row>
    <row r="102" spans="1:13" x14ac:dyDescent="0.2">
      <c r="D102" s="672"/>
      <c r="E102" s="672"/>
      <c r="F102" s="672"/>
      <c r="H102" s="672"/>
      <c r="I102" s="672"/>
      <c r="L102" s="520"/>
      <c r="M102" s="3"/>
    </row>
    <row r="103" spans="1:13" x14ac:dyDescent="0.2">
      <c r="D103" s="672"/>
      <c r="E103" s="672"/>
      <c r="F103" s="672"/>
      <c r="H103" s="672"/>
      <c r="I103" s="672"/>
      <c r="L103" s="520">
        <f>SUM(L76:L101) + SUM(L3:L73)</f>
        <v>10950</v>
      </c>
      <c r="M103" s="3" t="s">
        <v>6</v>
      </c>
    </row>
    <row r="104" spans="1:13" ht="13.5" thickBot="1" x14ac:dyDescent="0.25"/>
    <row r="105" spans="1:13" ht="13.5" thickBot="1" x14ac:dyDescent="0.25">
      <c r="A105" s="245" t="s">
        <v>0</v>
      </c>
      <c r="B105" s="246" t="s">
        <v>1</v>
      </c>
      <c r="C105" s="613" t="s">
        <v>2</v>
      </c>
      <c r="D105" s="386" t="s">
        <v>234</v>
      </c>
      <c r="E105" s="386" t="s">
        <v>3</v>
      </c>
      <c r="F105" s="386" t="s">
        <v>4</v>
      </c>
      <c r="G105" s="386" t="s">
        <v>5</v>
      </c>
      <c r="H105" s="641" t="s">
        <v>113</v>
      </c>
      <c r="I105" s="607" t="s">
        <v>63</v>
      </c>
      <c r="J105" s="642" t="s">
        <v>202</v>
      </c>
      <c r="K105" s="308" t="s">
        <v>6</v>
      </c>
      <c r="L105" s="247" t="s">
        <v>81</v>
      </c>
    </row>
    <row r="106" spans="1:13" x14ac:dyDescent="0.2">
      <c r="A106" s="436" t="s">
        <v>7</v>
      </c>
      <c r="B106" s="662" t="s">
        <v>338</v>
      </c>
      <c r="C106" s="574"/>
      <c r="D106" s="392"/>
      <c r="E106" s="392">
        <f>SUMIF(biatlon!B$37:B$39,B106,biatlon!M$37:M$39)</f>
        <v>10</v>
      </c>
      <c r="F106" s="387">
        <f>SUMIF(triatlon!B$46:'triatlon'!B$51,B106,triatlon!R$46:R$51)</f>
        <v>7</v>
      </c>
      <c r="G106" s="392">
        <f>SUMIF(orienťáky!B$51:'orienťáky'!B$52,B106,orienťáky!F$51:F$52)</f>
        <v>9</v>
      </c>
      <c r="H106" s="387"/>
      <c r="I106" s="392">
        <f>SUMIF(kanoe!B$28:B$35,B106,kanoe!F$28:F$35)</f>
        <v>0</v>
      </c>
      <c r="J106" s="575"/>
      <c r="K106" s="638">
        <f t="shared" ref="K106:K113" si="4">SUM(C106:I106)</f>
        <v>26</v>
      </c>
      <c r="L106" s="309"/>
    </row>
    <row r="107" spans="1:13" x14ac:dyDescent="0.2">
      <c r="A107" s="437" t="s">
        <v>8</v>
      </c>
      <c r="B107" s="663" t="s">
        <v>340</v>
      </c>
      <c r="C107" s="530"/>
      <c r="D107" s="274"/>
      <c r="E107" s="274">
        <f>SUMIF(biatlon!B$37:B$39,B107,biatlon!M$37:M$39)</f>
        <v>8</v>
      </c>
      <c r="F107" s="275">
        <f>SUMIF(triatlon!B$46:'triatlon'!B$51,B107,triatlon!R$46:R$51)</f>
        <v>6</v>
      </c>
      <c r="G107" s="274">
        <f>SUMIF(orienťáky!B$51:'orienťáky'!B$52,B107,orienťáky!F$51:F$52)</f>
        <v>0</v>
      </c>
      <c r="H107" s="609"/>
      <c r="I107" s="274">
        <f>SUMIF(kanoe!B$28:B$35,B107,kanoe!F$28:F$35)</f>
        <v>0</v>
      </c>
      <c r="J107" s="527"/>
      <c r="K107" s="639">
        <f t="shared" si="4"/>
        <v>14</v>
      </c>
      <c r="L107" s="310"/>
    </row>
    <row r="108" spans="1:13" x14ac:dyDescent="0.2">
      <c r="A108" s="437" t="s">
        <v>9</v>
      </c>
      <c r="B108" s="663" t="s">
        <v>387</v>
      </c>
      <c r="C108" s="530"/>
      <c r="D108" s="274"/>
      <c r="E108" s="274">
        <f>SUMIF(biatlon!B$37:B$39,B108,biatlon!M$37:M$39)</f>
        <v>0</v>
      </c>
      <c r="F108" s="275">
        <f>SUMIF(triatlon!B$46:'triatlon'!B$51,B108,triatlon!R$46:R$51)</f>
        <v>10</v>
      </c>
      <c r="G108" s="274">
        <f>SUMIF(orienťáky!B$51:'orienťáky'!B$52,B108,orienťáky!F$51:F$52)</f>
        <v>0</v>
      </c>
      <c r="H108" s="609"/>
      <c r="I108" s="274">
        <f>SUMIF(kanoe!B$28:B$35,B108,kanoe!F$28:F$35)</f>
        <v>0</v>
      </c>
      <c r="J108" s="527"/>
      <c r="K108" s="639">
        <f t="shared" si="4"/>
        <v>10</v>
      </c>
      <c r="L108" s="310"/>
    </row>
    <row r="109" spans="1:13" x14ac:dyDescent="0.2">
      <c r="A109" s="437" t="s">
        <v>121</v>
      </c>
      <c r="B109" s="663" t="s">
        <v>455</v>
      </c>
      <c r="C109" s="530"/>
      <c r="D109" s="274"/>
      <c r="E109" s="274">
        <f>SUMIF(biatlon!B$37:B$39,B109,biatlon!M$37:M$39)</f>
        <v>0</v>
      </c>
      <c r="F109" s="275">
        <f>SUMIF(triatlon!B$46:'triatlon'!B$51,B109,triatlon!R$46:R$51)</f>
        <v>0</v>
      </c>
      <c r="G109" s="274">
        <f>SUMIF(orienťáky!B$51:'orienťáky'!B$52,B109,orienťáky!F$51:F$52)</f>
        <v>10</v>
      </c>
      <c r="H109" s="609"/>
      <c r="I109" s="274">
        <f>SUMIF(kanoe!B$28:B$35,B109,kanoe!F$28:F$35)</f>
        <v>0</v>
      </c>
      <c r="J109" s="527"/>
      <c r="K109" s="639">
        <f t="shared" si="4"/>
        <v>10</v>
      </c>
      <c r="L109" s="310"/>
    </row>
    <row r="110" spans="1:13" x14ac:dyDescent="0.2">
      <c r="A110" s="437" t="s">
        <v>122</v>
      </c>
      <c r="B110" s="663" t="s">
        <v>339</v>
      </c>
      <c r="C110" s="530"/>
      <c r="D110" s="274"/>
      <c r="E110" s="274">
        <f>SUMIF(biatlon!B$37:B$39,B110,biatlon!M$37:M$39)</f>
        <v>9</v>
      </c>
      <c r="F110" s="275">
        <f>SUMIF(triatlon!B$46:'triatlon'!B$51,B110,triatlon!R$46:R$51)</f>
        <v>0</v>
      </c>
      <c r="G110" s="274">
        <f>SUMIF(orienťáky!B$51:'orienťáky'!B$52,B110,orienťáky!F$51:F$52)</f>
        <v>0</v>
      </c>
      <c r="H110" s="609"/>
      <c r="I110" s="274">
        <f>SUMIF(kanoe!B$28:B$35,B110,kanoe!F$28:F$35)</f>
        <v>0</v>
      </c>
      <c r="J110" s="527"/>
      <c r="K110" s="639">
        <f t="shared" si="4"/>
        <v>9</v>
      </c>
      <c r="L110" s="310"/>
    </row>
    <row r="111" spans="1:13" x14ac:dyDescent="0.2">
      <c r="A111" s="437" t="s">
        <v>130</v>
      </c>
      <c r="B111" s="663" t="s">
        <v>464</v>
      </c>
      <c r="C111" s="530"/>
      <c r="D111" s="274"/>
      <c r="E111" s="274">
        <f>SUMIF(biatlon!B$37:B$39,B111,biatlon!M$37:M$39)</f>
        <v>0</v>
      </c>
      <c r="F111" s="275">
        <f>SUMIF(triatlon!B$46:'triatlon'!B$51,B111,triatlon!R$46:R$51)</f>
        <v>9</v>
      </c>
      <c r="G111" s="274">
        <f>SUMIF(orienťáky!B$51:'orienťáky'!B$52,B111,orienťáky!F$51:F$52)</f>
        <v>0</v>
      </c>
      <c r="H111" s="609"/>
      <c r="I111" s="274">
        <f>SUMIF(kanoe!B$28:B$35,B111,kanoe!F$28:F$35)</f>
        <v>0</v>
      </c>
      <c r="J111" s="527"/>
      <c r="K111" s="639">
        <f t="shared" si="4"/>
        <v>9</v>
      </c>
      <c r="L111" s="310"/>
    </row>
    <row r="112" spans="1:13" x14ac:dyDescent="0.2">
      <c r="A112" s="437" t="s">
        <v>125</v>
      </c>
      <c r="B112" s="663" t="s">
        <v>465</v>
      </c>
      <c r="C112" s="530"/>
      <c r="D112" s="274"/>
      <c r="E112" s="274">
        <f>SUMIF(biatlon!B$37:B$39,B112,biatlon!M$37:M$39)</f>
        <v>0</v>
      </c>
      <c r="F112" s="275">
        <f>SUMIF(triatlon!B$46:'triatlon'!B$51,B112,triatlon!R$46:R$51)</f>
        <v>8</v>
      </c>
      <c r="G112" s="274">
        <f>SUMIF(orienťáky!B$51:'orienťáky'!B$52,B112,orienťáky!F$51:F$52)</f>
        <v>0</v>
      </c>
      <c r="H112" s="609"/>
      <c r="I112" s="274">
        <f>SUMIF(kanoe!B$28:B$35,B112,kanoe!F$28:F$35)</f>
        <v>0</v>
      </c>
      <c r="J112" s="527"/>
      <c r="K112" s="639">
        <f t="shared" si="4"/>
        <v>8</v>
      </c>
      <c r="L112" s="310"/>
    </row>
    <row r="113" spans="1:12" ht="13.5" thickBot="1" x14ac:dyDescent="0.25">
      <c r="A113" s="437" t="s">
        <v>128</v>
      </c>
      <c r="B113" s="663" t="s">
        <v>388</v>
      </c>
      <c r="C113" s="579"/>
      <c r="D113" s="389"/>
      <c r="E113" s="389">
        <f>SUMIF(biatlon!B$37:B$39,B113,biatlon!M$37:M$39)</f>
        <v>0</v>
      </c>
      <c r="F113" s="395">
        <f>SUMIF(triatlon!B$46:'triatlon'!B$51,B113,triatlon!R$46:R$51)</f>
        <v>5</v>
      </c>
      <c r="G113" s="389">
        <f>SUMIF(orienťáky!B$51:'orienťáky'!B$52,B113,orienťáky!F$51:F$52)</f>
        <v>0</v>
      </c>
      <c r="H113" s="664"/>
      <c r="I113" s="389">
        <f>SUMIF(kanoe!B$28:B$35,B113,kanoe!F$28:F$35)</f>
        <v>0</v>
      </c>
      <c r="J113" s="665"/>
      <c r="K113" s="639">
        <f t="shared" si="4"/>
        <v>5</v>
      </c>
      <c r="L113" s="310"/>
    </row>
  </sheetData>
  <sortState ref="B76:L95">
    <sortCondition descending="1" ref="K76:K95"/>
  </sortState>
  <mergeCells count="2">
    <mergeCell ref="A1:K1"/>
    <mergeCell ref="A74:L74"/>
  </mergeCells>
  <phoneticPr fontId="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B28" sqref="B28"/>
    </sheetView>
  </sheetViews>
  <sheetFormatPr defaultRowHeight="12.75" x14ac:dyDescent="0.2"/>
  <cols>
    <col min="2" max="2" width="25.7109375" customWidth="1"/>
    <col min="3" max="3" width="9.140625" style="21"/>
    <col min="4" max="4" width="9.140625" style="5"/>
    <col min="5" max="5" width="11" customWidth="1"/>
    <col min="6" max="6" width="9.140625" style="10"/>
  </cols>
  <sheetData>
    <row r="1" spans="1:7" ht="15.75" x14ac:dyDescent="0.25">
      <c r="A1" s="2" t="s">
        <v>228</v>
      </c>
    </row>
    <row r="2" spans="1:7" x14ac:dyDescent="0.2">
      <c r="A2" s="3" t="s">
        <v>229</v>
      </c>
      <c r="B2" s="3"/>
    </row>
    <row r="3" spans="1:7" ht="13.5" thickBot="1" x14ac:dyDescent="0.25">
      <c r="A3" s="3"/>
      <c r="B3" s="3"/>
    </row>
    <row r="4" spans="1:7" ht="26.25" thickBot="1" x14ac:dyDescent="0.25">
      <c r="A4" s="117" t="s">
        <v>46</v>
      </c>
      <c r="B4" s="118" t="s">
        <v>230</v>
      </c>
      <c r="C4" s="119" t="s">
        <v>47</v>
      </c>
      <c r="D4" s="108" t="s">
        <v>73</v>
      </c>
      <c r="E4" s="108" t="s">
        <v>62</v>
      </c>
      <c r="F4" s="109" t="s">
        <v>71</v>
      </c>
    </row>
    <row r="5" spans="1:7" x14ac:dyDescent="0.2">
      <c r="A5" s="242" t="s">
        <v>7</v>
      </c>
      <c r="B5" s="302" t="s">
        <v>31</v>
      </c>
      <c r="C5" s="122">
        <v>2.5810185185185183E-2</v>
      </c>
      <c r="D5" s="123">
        <v>0</v>
      </c>
      <c r="E5" s="239">
        <v>0</v>
      </c>
      <c r="F5" s="242">
        <v>20</v>
      </c>
    </row>
    <row r="6" spans="1:7" x14ac:dyDescent="0.2">
      <c r="A6" s="243" t="s">
        <v>8</v>
      </c>
      <c r="B6" s="303" t="s">
        <v>231</v>
      </c>
      <c r="C6" s="22">
        <v>2.6400462962962962E-2</v>
      </c>
      <c r="D6" s="20">
        <f>C6-$C5</f>
        <v>5.9027777777777984E-4</v>
      </c>
      <c r="E6" s="240">
        <f>D6-D5</f>
        <v>5.9027777777777984E-4</v>
      </c>
      <c r="F6" s="243">
        <v>19</v>
      </c>
    </row>
    <row r="7" spans="1:7" x14ac:dyDescent="0.2">
      <c r="A7" s="243" t="s">
        <v>9</v>
      </c>
      <c r="B7" s="304" t="s">
        <v>34</v>
      </c>
      <c r="C7" s="22">
        <v>2.6851851851851849E-2</v>
      </c>
      <c r="D7" s="20">
        <f>C7-$C$5</f>
        <v>1.0416666666666664E-3</v>
      </c>
      <c r="E7" s="240">
        <f t="shared" ref="E7:E20" si="0">D7-D6</f>
        <v>4.5138888888888659E-4</v>
      </c>
      <c r="F7" s="243">
        <v>18</v>
      </c>
    </row>
    <row r="8" spans="1:7" x14ac:dyDescent="0.2">
      <c r="A8" s="243" t="s">
        <v>10</v>
      </c>
      <c r="B8" s="305" t="s">
        <v>29</v>
      </c>
      <c r="C8" s="22">
        <v>2.7083333333333334E-2</v>
      </c>
      <c r="D8" s="20">
        <f t="shared" ref="D8:D20" si="1">C8-$C$5</f>
        <v>1.2731481481481517E-3</v>
      </c>
      <c r="E8" s="240">
        <f t="shared" si="0"/>
        <v>2.3148148148148529E-4</v>
      </c>
      <c r="F8" s="243">
        <v>17</v>
      </c>
    </row>
    <row r="9" spans="1:7" x14ac:dyDescent="0.2">
      <c r="A9" s="243" t="s">
        <v>11</v>
      </c>
      <c r="B9" s="305" t="s">
        <v>227</v>
      </c>
      <c r="C9" s="22">
        <v>2.8796296296296296E-2</v>
      </c>
      <c r="D9" s="20">
        <f t="shared" si="1"/>
        <v>2.986111111111113E-3</v>
      </c>
      <c r="E9" s="240">
        <f t="shared" si="0"/>
        <v>1.7129629629629613E-3</v>
      </c>
      <c r="F9" s="243">
        <v>0</v>
      </c>
      <c r="G9" t="s">
        <v>466</v>
      </c>
    </row>
    <row r="10" spans="1:7" x14ac:dyDescent="0.2">
      <c r="A10" s="243" t="s">
        <v>12</v>
      </c>
      <c r="B10" s="305" t="s">
        <v>49</v>
      </c>
      <c r="C10" s="22">
        <v>2.8900462962962961E-2</v>
      </c>
      <c r="D10" s="20">
        <f t="shared" si="1"/>
        <v>3.0902777777777786E-3</v>
      </c>
      <c r="E10" s="240">
        <f t="shared" si="0"/>
        <v>1.041666666666656E-4</v>
      </c>
      <c r="F10" s="243">
        <v>16</v>
      </c>
    </row>
    <row r="11" spans="1:7" x14ac:dyDescent="0.2">
      <c r="A11" s="243" t="s">
        <v>13</v>
      </c>
      <c r="B11" s="306" t="s">
        <v>85</v>
      </c>
      <c r="C11" s="22">
        <v>3.0821759259259257E-2</v>
      </c>
      <c r="D11" s="20">
        <f t="shared" si="1"/>
        <v>5.0115740740740745E-3</v>
      </c>
      <c r="E11" s="240">
        <f t="shared" si="0"/>
        <v>1.9212962962962959E-3</v>
      </c>
      <c r="F11" s="243">
        <v>15</v>
      </c>
    </row>
    <row r="12" spans="1:7" x14ac:dyDescent="0.2">
      <c r="A12" s="243" t="s">
        <v>14</v>
      </c>
      <c r="B12" s="305" t="s">
        <v>50</v>
      </c>
      <c r="C12" s="22">
        <v>3.1168981481481482E-2</v>
      </c>
      <c r="D12" s="20">
        <f t="shared" si="1"/>
        <v>5.358796296296299E-3</v>
      </c>
      <c r="E12" s="240">
        <f t="shared" si="0"/>
        <v>3.4722222222222446E-4</v>
      </c>
      <c r="F12" s="243">
        <v>14</v>
      </c>
    </row>
    <row r="13" spans="1:7" x14ac:dyDescent="0.2">
      <c r="A13" s="243" t="s">
        <v>15</v>
      </c>
      <c r="B13" s="305" t="s">
        <v>35</v>
      </c>
      <c r="C13" s="22">
        <v>3.1377314814814809E-2</v>
      </c>
      <c r="D13" s="20">
        <f t="shared" si="1"/>
        <v>5.5671296296296267E-3</v>
      </c>
      <c r="E13" s="240">
        <f t="shared" si="0"/>
        <v>2.0833333333332774E-4</v>
      </c>
      <c r="F13" s="243">
        <v>13</v>
      </c>
    </row>
    <row r="14" spans="1:7" x14ac:dyDescent="0.2">
      <c r="A14" s="243" t="s">
        <v>16</v>
      </c>
      <c r="B14" s="304" t="s">
        <v>33</v>
      </c>
      <c r="C14" s="22">
        <v>3.1828703703703706E-2</v>
      </c>
      <c r="D14" s="20">
        <f t="shared" si="1"/>
        <v>6.0185185185185237E-3</v>
      </c>
      <c r="E14" s="240">
        <f t="shared" si="0"/>
        <v>4.51388888888897E-4</v>
      </c>
      <c r="F14" s="243">
        <v>12</v>
      </c>
    </row>
    <row r="15" spans="1:7" x14ac:dyDescent="0.2">
      <c r="A15" s="243" t="s">
        <v>17</v>
      </c>
      <c r="B15" s="305" t="s">
        <v>30</v>
      </c>
      <c r="C15" s="22">
        <v>3.3506944444444443E-2</v>
      </c>
      <c r="D15" s="20">
        <f t="shared" si="1"/>
        <v>7.6967592592592608E-3</v>
      </c>
      <c r="E15" s="240">
        <f t="shared" si="0"/>
        <v>1.6782407407407371E-3</v>
      </c>
      <c r="F15" s="243">
        <v>11</v>
      </c>
    </row>
    <row r="16" spans="1:7" x14ac:dyDescent="0.2">
      <c r="A16" s="243" t="s">
        <v>18</v>
      </c>
      <c r="B16" s="304" t="s">
        <v>155</v>
      </c>
      <c r="C16" s="22">
        <v>3.5972222222222218E-2</v>
      </c>
      <c r="D16" s="20">
        <f t="shared" si="1"/>
        <v>1.0162037037037035E-2</v>
      </c>
      <c r="E16" s="240">
        <f t="shared" si="0"/>
        <v>2.4652777777777746E-3</v>
      </c>
      <c r="F16" s="243">
        <v>10</v>
      </c>
    </row>
    <row r="17" spans="1:6" x14ac:dyDescent="0.2">
      <c r="A17" s="243" t="s">
        <v>19</v>
      </c>
      <c r="B17" s="305" t="s">
        <v>51</v>
      </c>
      <c r="C17" s="22">
        <v>3.7245370370370366E-2</v>
      </c>
      <c r="D17" s="20">
        <f t="shared" si="1"/>
        <v>1.1435185185185184E-2</v>
      </c>
      <c r="E17" s="240">
        <f t="shared" si="0"/>
        <v>1.2731481481481483E-3</v>
      </c>
      <c r="F17" s="243">
        <v>9</v>
      </c>
    </row>
    <row r="18" spans="1:6" x14ac:dyDescent="0.2">
      <c r="A18" s="243" t="s">
        <v>20</v>
      </c>
      <c r="B18" s="305" t="s">
        <v>111</v>
      </c>
      <c r="C18" s="22">
        <v>3.8692129629629632E-2</v>
      </c>
      <c r="D18" s="20">
        <f t="shared" si="1"/>
        <v>1.2881944444444449E-2</v>
      </c>
      <c r="E18" s="240">
        <f t="shared" si="0"/>
        <v>1.4467592592592657E-3</v>
      </c>
      <c r="F18" s="243">
        <v>8</v>
      </c>
    </row>
    <row r="19" spans="1:6" x14ac:dyDescent="0.2">
      <c r="A19" s="243" t="s">
        <v>21</v>
      </c>
      <c r="B19" s="305" t="s">
        <v>101</v>
      </c>
      <c r="C19" s="22">
        <v>4.2372685185185187E-2</v>
      </c>
      <c r="D19" s="20">
        <f t="shared" si="1"/>
        <v>1.6562500000000004E-2</v>
      </c>
      <c r="E19" s="240">
        <f t="shared" si="0"/>
        <v>3.680555555555555E-3</v>
      </c>
      <c r="F19" s="243">
        <v>7</v>
      </c>
    </row>
    <row r="20" spans="1:6" ht="13.5" thickBot="1" x14ac:dyDescent="0.25">
      <c r="A20" s="244" t="s">
        <v>22</v>
      </c>
      <c r="B20" s="307" t="s">
        <v>191</v>
      </c>
      <c r="C20" s="29">
        <v>6.1111111111111116E-2</v>
      </c>
      <c r="D20" s="30">
        <f t="shared" si="1"/>
        <v>3.530092592592593E-2</v>
      </c>
      <c r="E20" s="241">
        <f t="shared" si="0"/>
        <v>1.8738425925925926E-2</v>
      </c>
      <c r="F20" s="244"/>
    </row>
    <row r="21" spans="1:6" ht="13.5" thickBot="1" x14ac:dyDescent="0.25">
      <c r="A21" s="115"/>
      <c r="B21" s="66"/>
      <c r="C21" s="66"/>
      <c r="D21" s="66"/>
      <c r="E21" s="66"/>
      <c r="F21" s="116"/>
    </row>
    <row r="22" spans="1:6" ht="26.25" thickBot="1" x14ac:dyDescent="0.25">
      <c r="A22" s="126" t="s">
        <v>43</v>
      </c>
      <c r="B22" s="118" t="s">
        <v>232</v>
      </c>
      <c r="C22" s="119" t="s">
        <v>47</v>
      </c>
      <c r="D22" s="108" t="s">
        <v>73</v>
      </c>
      <c r="E22" s="108" t="s">
        <v>62</v>
      </c>
      <c r="F22" s="109" t="s">
        <v>71</v>
      </c>
    </row>
    <row r="23" spans="1:6" x14ac:dyDescent="0.2">
      <c r="A23" s="120" t="s">
        <v>7</v>
      </c>
      <c r="B23" s="121" t="s">
        <v>158</v>
      </c>
      <c r="C23" s="122">
        <v>2.0254629629629629E-2</v>
      </c>
      <c r="D23" s="123">
        <v>0</v>
      </c>
      <c r="E23" s="124">
        <v>0</v>
      </c>
      <c r="F23" s="113">
        <v>10</v>
      </c>
    </row>
    <row r="24" spans="1:6" x14ac:dyDescent="0.2">
      <c r="A24" s="26" t="s">
        <v>8</v>
      </c>
      <c r="B24" s="7" t="s">
        <v>103</v>
      </c>
      <c r="C24" s="300">
        <v>2.0601851851851854E-2</v>
      </c>
      <c r="D24" s="20">
        <f>C24-$C$23</f>
        <v>3.4722222222222446E-4</v>
      </c>
      <c r="E24" s="9">
        <f>D24-D23</f>
        <v>3.4722222222222446E-4</v>
      </c>
      <c r="F24" s="27">
        <v>9</v>
      </c>
    </row>
    <row r="25" spans="1:6" x14ac:dyDescent="0.2">
      <c r="A25" s="26" t="s">
        <v>9</v>
      </c>
      <c r="B25" s="125" t="s">
        <v>114</v>
      </c>
      <c r="C25" s="22">
        <v>2.0613425925925927E-2</v>
      </c>
      <c r="D25" s="20">
        <f>C25-$C$23</f>
        <v>3.5879629629629803E-4</v>
      </c>
      <c r="E25" s="9">
        <f>D25-D24</f>
        <v>1.157407407407357E-5</v>
      </c>
      <c r="F25" s="27">
        <v>8</v>
      </c>
    </row>
    <row r="26" spans="1:6" x14ac:dyDescent="0.2">
      <c r="A26" s="26" t="s">
        <v>10</v>
      </c>
      <c r="B26" s="7" t="s">
        <v>89</v>
      </c>
      <c r="C26" s="22">
        <v>2.2002314814814818E-2</v>
      </c>
      <c r="D26" s="20">
        <f>C26-$C$23</f>
        <v>1.7476851851851889E-3</v>
      </c>
      <c r="E26" s="9">
        <f>D26-D25</f>
        <v>1.3888888888888909E-3</v>
      </c>
      <c r="F26" s="27">
        <v>7</v>
      </c>
    </row>
    <row r="27" spans="1:6" x14ac:dyDescent="0.2">
      <c r="A27" s="26" t="s">
        <v>11</v>
      </c>
      <c r="B27" s="7" t="s">
        <v>139</v>
      </c>
      <c r="C27" s="300">
        <v>2.2743055555555555E-2</v>
      </c>
      <c r="D27" s="20">
        <f>C27-$C$23</f>
        <v>2.4884259259259252E-3</v>
      </c>
      <c r="E27" s="9">
        <f>D27-D26</f>
        <v>7.4074074074073626E-4</v>
      </c>
      <c r="F27" s="27">
        <v>6</v>
      </c>
    </row>
    <row r="28" spans="1:6" ht="13.5" thickBot="1" x14ac:dyDescent="0.25">
      <c r="A28" s="127" t="s">
        <v>12</v>
      </c>
      <c r="B28" s="301" t="s">
        <v>196</v>
      </c>
      <c r="C28" s="129">
        <v>2.4571759259259262E-2</v>
      </c>
      <c r="D28" s="128">
        <f>C28-$C$23</f>
        <v>4.3171296296296326E-3</v>
      </c>
      <c r="E28" s="130">
        <f>D28-D27</f>
        <v>1.8287037037037074E-3</v>
      </c>
      <c r="F28" s="31">
        <v>5</v>
      </c>
    </row>
    <row r="29" spans="1:6" x14ac:dyDescent="0.2">
      <c r="A29" s="11"/>
      <c r="B29" s="12"/>
      <c r="C29" s="23"/>
      <c r="D29" s="24"/>
      <c r="E29" s="11"/>
    </row>
    <row r="30" spans="1:6" x14ac:dyDescent="0.2">
      <c r="A30" s="11"/>
      <c r="B30" s="12"/>
      <c r="C30" s="23"/>
      <c r="D30" s="24"/>
      <c r="E30" s="11"/>
    </row>
    <row r="31" spans="1:6" x14ac:dyDescent="0.2">
      <c r="D31" s="25"/>
    </row>
    <row r="32" spans="1:6" x14ac:dyDescent="0.2">
      <c r="D32" s="25"/>
    </row>
  </sheetData>
  <phoneticPr fontId="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topLeftCell="A88" zoomScaleNormal="100" workbookViewId="0">
      <selection activeCell="B114" sqref="B114"/>
    </sheetView>
  </sheetViews>
  <sheetFormatPr defaultRowHeight="12.75" x14ac:dyDescent="0.2"/>
  <cols>
    <col min="1" max="1" width="18" customWidth="1"/>
    <col min="2" max="2" width="15.7109375" customWidth="1"/>
    <col min="3" max="3" width="13.140625" customWidth="1"/>
    <col min="4" max="4" width="13" customWidth="1"/>
    <col min="5" max="5" width="15" customWidth="1"/>
    <col min="6" max="6" width="11.85546875" customWidth="1"/>
    <col min="7" max="7" width="10.7109375" customWidth="1"/>
    <col min="8" max="8" width="11.28515625" customWidth="1"/>
    <col min="9" max="9" width="11.7109375" customWidth="1"/>
    <col min="10" max="10" width="12.140625" customWidth="1"/>
    <col min="11" max="11" width="11" customWidth="1"/>
    <col min="12" max="12" width="6.140625" customWidth="1"/>
    <col min="13" max="13" width="7.7109375" customWidth="1"/>
  </cols>
  <sheetData>
    <row r="1" spans="1:13" ht="18" x14ac:dyDescent="0.25">
      <c r="A1" s="681" t="s">
        <v>235</v>
      </c>
      <c r="B1" s="682"/>
      <c r="C1" s="682"/>
      <c r="D1" s="682"/>
      <c r="E1" s="682"/>
      <c r="F1" s="682"/>
      <c r="G1" s="682"/>
    </row>
    <row r="2" spans="1:13" ht="13.5" thickBot="1" x14ac:dyDescent="0.25">
      <c r="F2" s="4"/>
    </row>
    <row r="3" spans="1:13" s="312" customFormat="1" ht="26.25" thickBot="1" x14ac:dyDescent="0.25">
      <c r="A3" s="313" t="s">
        <v>75</v>
      </c>
      <c r="B3" s="49" t="s">
        <v>99</v>
      </c>
      <c r="C3" s="49" t="s">
        <v>32</v>
      </c>
      <c r="D3" s="49" t="s">
        <v>239</v>
      </c>
      <c r="E3" s="49" t="s">
        <v>154</v>
      </c>
      <c r="F3" s="49" t="s">
        <v>35</v>
      </c>
      <c r="G3" s="49" t="s">
        <v>193</v>
      </c>
      <c r="H3" s="49" t="s">
        <v>231</v>
      </c>
      <c r="I3" s="49" t="s">
        <v>111</v>
      </c>
      <c r="J3" s="47"/>
      <c r="K3" s="34" t="s">
        <v>76</v>
      </c>
      <c r="L3" s="35" t="s">
        <v>77</v>
      </c>
      <c r="M3" s="48" t="s">
        <v>0</v>
      </c>
    </row>
    <row r="4" spans="1:13" x14ac:dyDescent="0.2">
      <c r="A4" s="321" t="s">
        <v>99</v>
      </c>
      <c r="B4" s="320"/>
      <c r="C4" s="317" t="s">
        <v>117</v>
      </c>
      <c r="D4" s="317" t="s">
        <v>117</v>
      </c>
      <c r="E4" s="317" t="s">
        <v>117</v>
      </c>
      <c r="F4" s="317" t="s">
        <v>117</v>
      </c>
      <c r="G4" s="317" t="s">
        <v>117</v>
      </c>
      <c r="H4" s="317" t="s">
        <v>117</v>
      </c>
      <c r="I4" s="317" t="s">
        <v>236</v>
      </c>
      <c r="J4" s="385"/>
      <c r="K4" s="37" t="s">
        <v>165</v>
      </c>
      <c r="L4" s="38" t="s">
        <v>240</v>
      </c>
      <c r="M4" s="136" t="s">
        <v>7</v>
      </c>
    </row>
    <row r="5" spans="1:13" x14ac:dyDescent="0.2">
      <c r="A5" s="33" t="s">
        <v>32</v>
      </c>
      <c r="B5" s="39" t="s">
        <v>116</v>
      </c>
      <c r="C5" s="46"/>
      <c r="D5" s="40" t="s">
        <v>238</v>
      </c>
      <c r="E5" s="40" t="s">
        <v>116</v>
      </c>
      <c r="F5" s="36" t="s">
        <v>116</v>
      </c>
      <c r="G5" s="40" t="s">
        <v>116</v>
      </c>
      <c r="H5" s="36" t="s">
        <v>238</v>
      </c>
      <c r="I5" s="40" t="s">
        <v>117</v>
      </c>
      <c r="J5" s="329"/>
      <c r="K5" s="41" t="s">
        <v>121</v>
      </c>
      <c r="L5" s="42" t="s">
        <v>241</v>
      </c>
      <c r="M5" s="135" t="s">
        <v>12</v>
      </c>
    </row>
    <row r="6" spans="1:13" x14ac:dyDescent="0.2">
      <c r="A6" s="33" t="s">
        <v>239</v>
      </c>
      <c r="B6" s="39" t="s">
        <v>116</v>
      </c>
      <c r="C6" s="40" t="s">
        <v>238</v>
      </c>
      <c r="D6" s="134"/>
      <c r="E6" s="40" t="s">
        <v>116</v>
      </c>
      <c r="F6" s="39" t="s">
        <v>116</v>
      </c>
      <c r="G6" s="39" t="s">
        <v>238</v>
      </c>
      <c r="H6" s="40" t="s">
        <v>238</v>
      </c>
      <c r="I6" s="40" t="s">
        <v>236</v>
      </c>
      <c r="J6" s="337"/>
      <c r="K6" s="41" t="s">
        <v>122</v>
      </c>
      <c r="L6" s="42" t="s">
        <v>242</v>
      </c>
      <c r="M6" s="135" t="s">
        <v>11</v>
      </c>
    </row>
    <row r="7" spans="1:13" x14ac:dyDescent="0.2">
      <c r="A7" s="33" t="s">
        <v>154</v>
      </c>
      <c r="B7" s="39" t="s">
        <v>116</v>
      </c>
      <c r="C7" s="36" t="s">
        <v>117</v>
      </c>
      <c r="D7" s="40" t="s">
        <v>117</v>
      </c>
      <c r="E7" s="46"/>
      <c r="F7" s="40" t="s">
        <v>116</v>
      </c>
      <c r="G7" s="36" t="s">
        <v>238</v>
      </c>
      <c r="H7" s="36" t="s">
        <v>117</v>
      </c>
      <c r="I7" s="40" t="s">
        <v>117</v>
      </c>
      <c r="J7" s="329"/>
      <c r="K7" s="41" t="s">
        <v>170</v>
      </c>
      <c r="L7" s="42" t="s">
        <v>243</v>
      </c>
      <c r="M7" s="135" t="s">
        <v>9</v>
      </c>
    </row>
    <row r="8" spans="1:13" x14ac:dyDescent="0.2">
      <c r="A8" s="33" t="s">
        <v>35</v>
      </c>
      <c r="B8" s="39" t="s">
        <v>116</v>
      </c>
      <c r="C8" s="40" t="s">
        <v>117</v>
      </c>
      <c r="D8" s="40" t="s">
        <v>117</v>
      </c>
      <c r="E8" s="39" t="s">
        <v>117</v>
      </c>
      <c r="F8" s="46"/>
      <c r="G8" s="39" t="s">
        <v>117</v>
      </c>
      <c r="H8" s="36" t="s">
        <v>117</v>
      </c>
      <c r="I8" s="40" t="s">
        <v>117</v>
      </c>
      <c r="J8" s="337"/>
      <c r="K8" s="41" t="s">
        <v>162</v>
      </c>
      <c r="L8" s="42" t="s">
        <v>244</v>
      </c>
      <c r="M8" s="135" t="s">
        <v>8</v>
      </c>
    </row>
    <row r="9" spans="1:13" x14ac:dyDescent="0.2">
      <c r="A9" s="33" t="s">
        <v>193</v>
      </c>
      <c r="B9" s="39" t="s">
        <v>116</v>
      </c>
      <c r="C9" s="40" t="s">
        <v>117</v>
      </c>
      <c r="D9" s="40" t="s">
        <v>238</v>
      </c>
      <c r="E9" s="39" t="s">
        <v>238</v>
      </c>
      <c r="F9" s="40" t="s">
        <v>116</v>
      </c>
      <c r="G9" s="46"/>
      <c r="H9" s="36" t="s">
        <v>117</v>
      </c>
      <c r="I9" s="40" t="s">
        <v>117</v>
      </c>
      <c r="J9" s="329"/>
      <c r="K9" s="41" t="s">
        <v>128</v>
      </c>
      <c r="L9" s="42" t="s">
        <v>245</v>
      </c>
      <c r="M9" s="135" t="s">
        <v>10</v>
      </c>
    </row>
    <row r="10" spans="1:13" x14ac:dyDescent="0.2">
      <c r="A10" s="33" t="s">
        <v>231</v>
      </c>
      <c r="B10" s="39" t="s">
        <v>237</v>
      </c>
      <c r="C10" s="39" t="s">
        <v>238</v>
      </c>
      <c r="D10" s="39" t="s">
        <v>238</v>
      </c>
      <c r="E10" s="39" t="s">
        <v>116</v>
      </c>
      <c r="F10" s="39" t="s">
        <v>116</v>
      </c>
      <c r="G10" s="39" t="s">
        <v>116</v>
      </c>
      <c r="H10" s="46"/>
      <c r="I10" s="39" t="s">
        <v>117</v>
      </c>
      <c r="J10" s="337"/>
      <c r="K10" s="41" t="s">
        <v>121</v>
      </c>
      <c r="L10" s="42" t="s">
        <v>241</v>
      </c>
      <c r="M10" s="135" t="s">
        <v>13</v>
      </c>
    </row>
    <row r="11" spans="1:13" ht="13.5" thickBot="1" x14ac:dyDescent="0.25">
      <c r="A11" s="341" t="s">
        <v>111</v>
      </c>
      <c r="B11" s="338" t="s">
        <v>116</v>
      </c>
      <c r="C11" s="338" t="s">
        <v>116</v>
      </c>
      <c r="D11" s="338" t="s">
        <v>116</v>
      </c>
      <c r="E11" s="43" t="s">
        <v>116</v>
      </c>
      <c r="F11" s="338" t="s">
        <v>116</v>
      </c>
      <c r="G11" s="338" t="s">
        <v>116</v>
      </c>
      <c r="H11" s="43" t="s">
        <v>116</v>
      </c>
      <c r="I11" s="339"/>
      <c r="J11" s="340"/>
      <c r="K11" s="41" t="s">
        <v>126</v>
      </c>
      <c r="L11" s="42" t="s">
        <v>246</v>
      </c>
      <c r="M11" s="135" t="s">
        <v>14</v>
      </c>
    </row>
    <row r="12" spans="1:13" ht="13.5" thickBot="1" x14ac:dyDescent="0.25">
      <c r="D12" s="4"/>
    </row>
    <row r="13" spans="1:13" s="311" customFormat="1" ht="26.25" thickBot="1" x14ac:dyDescent="0.25">
      <c r="A13" s="384" t="s">
        <v>78</v>
      </c>
      <c r="B13" s="49" t="s">
        <v>68</v>
      </c>
      <c r="C13" s="49" t="s">
        <v>49</v>
      </c>
      <c r="D13" s="49" t="s">
        <v>50</v>
      </c>
      <c r="E13" s="49" t="s">
        <v>51</v>
      </c>
      <c r="F13" s="49" t="s">
        <v>67</v>
      </c>
      <c r="G13" s="331" t="s">
        <v>101</v>
      </c>
      <c r="H13" s="331" t="s">
        <v>248</v>
      </c>
      <c r="I13" s="331" t="s">
        <v>155</v>
      </c>
      <c r="J13" s="331" t="s">
        <v>33</v>
      </c>
      <c r="K13" s="314" t="s">
        <v>76</v>
      </c>
      <c r="L13" s="315" t="s">
        <v>77</v>
      </c>
      <c r="M13" s="316" t="s">
        <v>0</v>
      </c>
    </row>
    <row r="14" spans="1:13" x14ac:dyDescent="0.2">
      <c r="A14" s="321" t="s">
        <v>68</v>
      </c>
      <c r="B14" s="326"/>
      <c r="C14" s="317" t="s">
        <v>117</v>
      </c>
      <c r="D14" s="317" t="s">
        <v>117</v>
      </c>
      <c r="E14" s="317" t="s">
        <v>117</v>
      </c>
      <c r="F14" s="317" t="s">
        <v>117</v>
      </c>
      <c r="G14" s="317" t="s">
        <v>117</v>
      </c>
      <c r="H14" s="317" t="s">
        <v>117</v>
      </c>
      <c r="I14" s="317" t="s">
        <v>117</v>
      </c>
      <c r="J14" s="327" t="s">
        <v>117</v>
      </c>
      <c r="K14" s="324" t="s">
        <v>168</v>
      </c>
      <c r="L14" s="318" t="s">
        <v>250</v>
      </c>
      <c r="M14" s="319" t="s">
        <v>7</v>
      </c>
    </row>
    <row r="15" spans="1:13" x14ac:dyDescent="0.2">
      <c r="A15" s="33" t="s">
        <v>49</v>
      </c>
      <c r="B15" s="328" t="s">
        <v>116</v>
      </c>
      <c r="C15" s="46"/>
      <c r="D15" s="40" t="s">
        <v>117</v>
      </c>
      <c r="E15" s="40" t="s">
        <v>117</v>
      </c>
      <c r="F15" s="40" t="s">
        <v>238</v>
      </c>
      <c r="G15" s="40" t="s">
        <v>117</v>
      </c>
      <c r="H15" s="40" t="s">
        <v>117</v>
      </c>
      <c r="I15" s="40" t="s">
        <v>117</v>
      </c>
      <c r="J15" s="329" t="s">
        <v>117</v>
      </c>
      <c r="K15" s="325" t="s">
        <v>173</v>
      </c>
      <c r="L15" s="42" t="s">
        <v>251</v>
      </c>
      <c r="M15" s="135" t="s">
        <v>8</v>
      </c>
    </row>
    <row r="16" spans="1:13" x14ac:dyDescent="0.2">
      <c r="A16" s="33" t="s">
        <v>50</v>
      </c>
      <c r="B16" s="328" t="s">
        <v>116</v>
      </c>
      <c r="C16" s="40" t="s">
        <v>116</v>
      </c>
      <c r="D16" s="46"/>
      <c r="E16" s="40" t="s">
        <v>117</v>
      </c>
      <c r="F16" s="40" t="s">
        <v>116</v>
      </c>
      <c r="G16" s="40" t="s">
        <v>238</v>
      </c>
      <c r="H16" s="40" t="s">
        <v>116</v>
      </c>
      <c r="I16" s="40" t="s">
        <v>117</v>
      </c>
      <c r="J16" s="329" t="s">
        <v>117</v>
      </c>
      <c r="K16" s="325" t="s">
        <v>125</v>
      </c>
      <c r="L16" s="42" t="s">
        <v>252</v>
      </c>
      <c r="M16" s="135" t="s">
        <v>12</v>
      </c>
    </row>
    <row r="17" spans="1:13" x14ac:dyDescent="0.2">
      <c r="A17" s="33" t="s">
        <v>51</v>
      </c>
      <c r="B17" s="328" t="s">
        <v>116</v>
      </c>
      <c r="C17" s="40" t="s">
        <v>116</v>
      </c>
      <c r="D17" s="40" t="s">
        <v>116</v>
      </c>
      <c r="E17" s="46"/>
      <c r="F17" s="40" t="s">
        <v>116</v>
      </c>
      <c r="G17" s="40" t="s">
        <v>116</v>
      </c>
      <c r="H17" s="40" t="s">
        <v>116</v>
      </c>
      <c r="I17" s="40" t="s">
        <v>117</v>
      </c>
      <c r="J17" s="329" t="s">
        <v>117</v>
      </c>
      <c r="K17" s="325" t="s">
        <v>121</v>
      </c>
      <c r="L17" s="42" t="s">
        <v>124</v>
      </c>
      <c r="M17" s="135" t="s">
        <v>13</v>
      </c>
    </row>
    <row r="18" spans="1:13" x14ac:dyDescent="0.2">
      <c r="A18" s="33" t="s">
        <v>67</v>
      </c>
      <c r="B18" s="328" t="s">
        <v>116</v>
      </c>
      <c r="C18" s="40" t="s">
        <v>238</v>
      </c>
      <c r="D18" s="40" t="s">
        <v>117</v>
      </c>
      <c r="E18" s="40" t="s">
        <v>117</v>
      </c>
      <c r="F18" s="46"/>
      <c r="G18" s="40" t="s">
        <v>238</v>
      </c>
      <c r="H18" s="40" t="s">
        <v>238</v>
      </c>
      <c r="I18" s="40" t="s">
        <v>117</v>
      </c>
      <c r="J18" s="329" t="s">
        <v>117</v>
      </c>
      <c r="K18" s="325" t="s">
        <v>167</v>
      </c>
      <c r="L18" s="42" t="s">
        <v>132</v>
      </c>
      <c r="M18" s="135" t="s">
        <v>9</v>
      </c>
    </row>
    <row r="19" spans="1:13" x14ac:dyDescent="0.2">
      <c r="A19" s="322" t="s">
        <v>101</v>
      </c>
      <c r="B19" s="328" t="s">
        <v>116</v>
      </c>
      <c r="C19" s="40" t="s">
        <v>116</v>
      </c>
      <c r="D19" s="40" t="s">
        <v>238</v>
      </c>
      <c r="E19" s="40" t="s">
        <v>117</v>
      </c>
      <c r="F19" s="40" t="s">
        <v>238</v>
      </c>
      <c r="G19" s="46"/>
      <c r="H19" s="40" t="s">
        <v>238</v>
      </c>
      <c r="I19" s="40" t="s">
        <v>117</v>
      </c>
      <c r="J19" s="329" t="s">
        <v>117</v>
      </c>
      <c r="K19" s="325" t="s">
        <v>170</v>
      </c>
      <c r="L19" s="42" t="s">
        <v>253</v>
      </c>
      <c r="M19" s="135" t="s">
        <v>11</v>
      </c>
    </row>
    <row r="20" spans="1:13" x14ac:dyDescent="0.2">
      <c r="A20" s="322" t="s">
        <v>248</v>
      </c>
      <c r="B20" s="328" t="s">
        <v>116</v>
      </c>
      <c r="C20" s="40" t="s">
        <v>116</v>
      </c>
      <c r="D20" s="40" t="s">
        <v>117</v>
      </c>
      <c r="E20" s="40" t="s">
        <v>117</v>
      </c>
      <c r="F20" s="40" t="s">
        <v>238</v>
      </c>
      <c r="G20" s="40" t="s">
        <v>238</v>
      </c>
      <c r="H20" s="46"/>
      <c r="I20" s="40" t="s">
        <v>117</v>
      </c>
      <c r="J20" s="329" t="s">
        <v>117</v>
      </c>
      <c r="K20" s="325" t="s">
        <v>163</v>
      </c>
      <c r="L20" s="42" t="s">
        <v>254</v>
      </c>
      <c r="M20" s="135" t="s">
        <v>10</v>
      </c>
    </row>
    <row r="21" spans="1:13" x14ac:dyDescent="0.2">
      <c r="A21" s="322" t="s">
        <v>155</v>
      </c>
      <c r="B21" s="328" t="s">
        <v>116</v>
      </c>
      <c r="C21" s="40" t="s">
        <v>116</v>
      </c>
      <c r="D21" s="40" t="s">
        <v>116</v>
      </c>
      <c r="E21" s="40" t="s">
        <v>116</v>
      </c>
      <c r="F21" s="40" t="s">
        <v>116</v>
      </c>
      <c r="G21" s="40" t="s">
        <v>116</v>
      </c>
      <c r="H21" s="40" t="s">
        <v>116</v>
      </c>
      <c r="I21" s="46"/>
      <c r="J21" s="329" t="s">
        <v>116</v>
      </c>
      <c r="K21" s="325" t="s">
        <v>126</v>
      </c>
      <c r="L21" s="42" t="s">
        <v>127</v>
      </c>
      <c r="M21" s="135" t="s">
        <v>15</v>
      </c>
    </row>
    <row r="22" spans="1:13" ht="13.5" thickBot="1" x14ac:dyDescent="0.25">
      <c r="A22" s="323" t="s">
        <v>33</v>
      </c>
      <c r="B22" s="332" t="s">
        <v>116</v>
      </c>
      <c r="C22" s="43" t="s">
        <v>116</v>
      </c>
      <c r="D22" s="43" t="s">
        <v>116</v>
      </c>
      <c r="E22" s="43" t="s">
        <v>116</v>
      </c>
      <c r="F22" s="43" t="s">
        <v>116</v>
      </c>
      <c r="G22" s="43" t="s">
        <v>116</v>
      </c>
      <c r="H22" s="43" t="s">
        <v>116</v>
      </c>
      <c r="I22" s="43" t="s">
        <v>117</v>
      </c>
      <c r="J22" s="333"/>
      <c r="K22" s="325" t="s">
        <v>123</v>
      </c>
      <c r="L22" s="42" t="s">
        <v>255</v>
      </c>
      <c r="M22" s="135" t="s">
        <v>14</v>
      </c>
    </row>
    <row r="23" spans="1:13" ht="13.5" thickBot="1" x14ac:dyDescent="0.25"/>
    <row r="24" spans="1:13" s="312" customFormat="1" ht="26.25" thickBot="1" x14ac:dyDescent="0.25">
      <c r="A24" s="334" t="s">
        <v>247</v>
      </c>
      <c r="B24" s="299" t="s">
        <v>66</v>
      </c>
      <c r="C24" s="299" t="s">
        <v>29</v>
      </c>
      <c r="D24" s="299" t="s">
        <v>31</v>
      </c>
      <c r="E24" s="299" t="s">
        <v>30</v>
      </c>
      <c r="F24" s="299" t="s">
        <v>74</v>
      </c>
      <c r="G24" s="299" t="s">
        <v>82</v>
      </c>
      <c r="H24" s="299" t="s">
        <v>112</v>
      </c>
      <c r="I24" s="299" t="s">
        <v>34</v>
      </c>
      <c r="J24" s="299"/>
      <c r="K24" s="34" t="s">
        <v>76</v>
      </c>
      <c r="L24" s="35" t="s">
        <v>77</v>
      </c>
      <c r="M24" s="48" t="s">
        <v>0</v>
      </c>
    </row>
    <row r="25" spans="1:13" x14ac:dyDescent="0.2">
      <c r="A25" s="321" t="s">
        <v>66</v>
      </c>
      <c r="B25" s="326"/>
      <c r="C25" s="317" t="s">
        <v>117</v>
      </c>
      <c r="D25" s="317" t="s">
        <v>117</v>
      </c>
      <c r="E25" s="317" t="s">
        <v>117</v>
      </c>
      <c r="F25" s="317" t="s">
        <v>116</v>
      </c>
      <c r="G25" s="317" t="s">
        <v>117</v>
      </c>
      <c r="H25" s="317" t="s">
        <v>117</v>
      </c>
      <c r="I25" s="317" t="s">
        <v>117</v>
      </c>
      <c r="J25" s="327"/>
      <c r="K25" s="37" t="s">
        <v>162</v>
      </c>
      <c r="L25" s="38" t="s">
        <v>244</v>
      </c>
      <c r="M25" s="136" t="s">
        <v>8</v>
      </c>
    </row>
    <row r="26" spans="1:13" ht="15" customHeight="1" x14ac:dyDescent="0.2">
      <c r="A26" s="33" t="s">
        <v>29</v>
      </c>
      <c r="B26" s="328" t="s">
        <v>116</v>
      </c>
      <c r="C26" s="46"/>
      <c r="D26" s="36" t="s">
        <v>238</v>
      </c>
      <c r="E26" s="36" t="s">
        <v>117</v>
      </c>
      <c r="F26" s="36" t="s">
        <v>116</v>
      </c>
      <c r="G26" s="36" t="s">
        <v>117</v>
      </c>
      <c r="H26" s="36" t="s">
        <v>116</v>
      </c>
      <c r="I26" s="36" t="s">
        <v>238</v>
      </c>
      <c r="J26" s="336"/>
      <c r="K26" s="41" t="s">
        <v>130</v>
      </c>
      <c r="L26" s="42" t="s">
        <v>256</v>
      </c>
      <c r="M26" s="135" t="s">
        <v>12</v>
      </c>
    </row>
    <row r="27" spans="1:13" ht="15" customHeight="1" x14ac:dyDescent="0.2">
      <c r="A27" s="33" t="s">
        <v>31</v>
      </c>
      <c r="B27" s="328" t="s">
        <v>116</v>
      </c>
      <c r="C27" s="40" t="s">
        <v>238</v>
      </c>
      <c r="D27" s="46"/>
      <c r="E27" s="40" t="s">
        <v>117</v>
      </c>
      <c r="F27" s="36" t="s">
        <v>238</v>
      </c>
      <c r="G27" s="36" t="s">
        <v>117</v>
      </c>
      <c r="H27" s="40" t="s">
        <v>238</v>
      </c>
      <c r="I27" s="40" t="s">
        <v>238</v>
      </c>
      <c r="J27" s="337"/>
      <c r="K27" s="41" t="s">
        <v>128</v>
      </c>
      <c r="L27" s="42" t="s">
        <v>245</v>
      </c>
      <c r="M27" s="135" t="s">
        <v>10</v>
      </c>
    </row>
    <row r="28" spans="1:13" ht="15" customHeight="1" x14ac:dyDescent="0.2">
      <c r="A28" s="33" t="s">
        <v>30</v>
      </c>
      <c r="B28" s="328" t="s">
        <v>116</v>
      </c>
      <c r="C28" s="40" t="s">
        <v>116</v>
      </c>
      <c r="D28" s="40" t="s">
        <v>116</v>
      </c>
      <c r="E28" s="46"/>
      <c r="F28" s="40" t="s">
        <v>116</v>
      </c>
      <c r="G28" s="40" t="s">
        <v>238</v>
      </c>
      <c r="H28" s="40" t="s">
        <v>238</v>
      </c>
      <c r="I28" s="40" t="s">
        <v>116</v>
      </c>
      <c r="J28" s="329"/>
      <c r="K28" s="41" t="s">
        <v>123</v>
      </c>
      <c r="L28" s="42" t="s">
        <v>134</v>
      </c>
      <c r="M28" s="135" t="s">
        <v>13</v>
      </c>
    </row>
    <row r="29" spans="1:13" ht="15" customHeight="1" x14ac:dyDescent="0.2">
      <c r="A29" s="33" t="s">
        <v>74</v>
      </c>
      <c r="B29" s="328" t="s">
        <v>117</v>
      </c>
      <c r="C29" s="39" t="s">
        <v>117</v>
      </c>
      <c r="D29" s="39" t="s">
        <v>238</v>
      </c>
      <c r="E29" s="39" t="s">
        <v>117</v>
      </c>
      <c r="F29" s="46"/>
      <c r="G29" s="39" t="s">
        <v>117</v>
      </c>
      <c r="H29" s="36" t="s">
        <v>238</v>
      </c>
      <c r="I29" s="39" t="s">
        <v>117</v>
      </c>
      <c r="J29" s="337"/>
      <c r="K29" s="41" t="s">
        <v>162</v>
      </c>
      <c r="L29" s="42" t="s">
        <v>244</v>
      </c>
      <c r="M29" s="135" t="s">
        <v>7</v>
      </c>
    </row>
    <row r="30" spans="1:13" ht="15" customHeight="1" x14ac:dyDescent="0.2">
      <c r="A30" s="33" t="s">
        <v>82</v>
      </c>
      <c r="B30" s="328" t="s">
        <v>116</v>
      </c>
      <c r="C30" s="40" t="s">
        <v>116</v>
      </c>
      <c r="D30" s="40" t="s">
        <v>116</v>
      </c>
      <c r="E30" s="39" t="s">
        <v>238</v>
      </c>
      <c r="F30" s="40" t="s">
        <v>116</v>
      </c>
      <c r="G30" s="46"/>
      <c r="H30" s="36" t="s">
        <v>116</v>
      </c>
      <c r="I30" s="40" t="s">
        <v>116</v>
      </c>
      <c r="J30" s="335"/>
      <c r="K30" s="41" t="s">
        <v>133</v>
      </c>
      <c r="L30" s="42" t="s">
        <v>257</v>
      </c>
      <c r="M30" s="135" t="s">
        <v>14</v>
      </c>
    </row>
    <row r="31" spans="1:13" ht="15" customHeight="1" x14ac:dyDescent="0.2">
      <c r="A31" s="32" t="s">
        <v>112</v>
      </c>
      <c r="B31" s="328" t="s">
        <v>116</v>
      </c>
      <c r="C31" s="39" t="s">
        <v>117</v>
      </c>
      <c r="D31" s="40" t="s">
        <v>238</v>
      </c>
      <c r="E31" s="40" t="s">
        <v>238</v>
      </c>
      <c r="F31" s="40" t="s">
        <v>238</v>
      </c>
      <c r="G31" s="40" t="s">
        <v>117</v>
      </c>
      <c r="H31" s="46"/>
      <c r="I31" s="40" t="s">
        <v>238</v>
      </c>
      <c r="J31" s="336"/>
      <c r="K31" s="41" t="s">
        <v>128</v>
      </c>
      <c r="L31" s="42" t="s">
        <v>245</v>
      </c>
      <c r="M31" s="135" t="s">
        <v>9</v>
      </c>
    </row>
    <row r="32" spans="1:13" ht="15" customHeight="1" thickBot="1" x14ac:dyDescent="0.25">
      <c r="A32" s="341" t="s">
        <v>34</v>
      </c>
      <c r="B32" s="332" t="s">
        <v>116</v>
      </c>
      <c r="C32" s="338" t="s">
        <v>238</v>
      </c>
      <c r="D32" s="338" t="s">
        <v>238</v>
      </c>
      <c r="E32" s="43" t="s">
        <v>117</v>
      </c>
      <c r="F32" s="338" t="s">
        <v>116</v>
      </c>
      <c r="G32" s="338" t="s">
        <v>117</v>
      </c>
      <c r="H32" s="43" t="s">
        <v>238</v>
      </c>
      <c r="I32" s="339"/>
      <c r="J32" s="340"/>
      <c r="K32" s="41" t="s">
        <v>125</v>
      </c>
      <c r="L32" s="42" t="s">
        <v>258</v>
      </c>
      <c r="M32" s="135" t="s">
        <v>11</v>
      </c>
    </row>
    <row r="33" spans="1:13" ht="15" customHeight="1" x14ac:dyDescent="0.2"/>
    <row r="34" spans="1:13" ht="15" customHeight="1" thickBot="1" x14ac:dyDescent="0.25">
      <c r="A34" s="683"/>
      <c r="B34" s="684"/>
    </row>
    <row r="35" spans="1:13" s="312" customFormat="1" ht="26.25" customHeight="1" thickBot="1" x14ac:dyDescent="0.25">
      <c r="A35" s="346" t="s">
        <v>88</v>
      </c>
      <c r="B35" s="345" t="s">
        <v>69</v>
      </c>
      <c r="C35" s="348" t="s">
        <v>259</v>
      </c>
      <c r="D35" s="139" t="s">
        <v>114</v>
      </c>
      <c r="E35" s="348" t="s">
        <v>36</v>
      </c>
      <c r="F35" s="348" t="s">
        <v>260</v>
      </c>
      <c r="G35" s="348" t="s">
        <v>89</v>
      </c>
      <c r="H35" s="348" t="s">
        <v>103</v>
      </c>
      <c r="I35" s="348" t="s">
        <v>158</v>
      </c>
      <c r="J35" s="349" t="s">
        <v>261</v>
      </c>
      <c r="K35" s="347" t="s">
        <v>76</v>
      </c>
      <c r="L35" s="315" t="s">
        <v>77</v>
      </c>
      <c r="M35" s="316" t="s">
        <v>0</v>
      </c>
    </row>
    <row r="36" spans="1:13" x14ac:dyDescent="0.2">
      <c r="A36" s="343" t="s">
        <v>69</v>
      </c>
      <c r="B36" s="326"/>
      <c r="C36" s="317" t="s">
        <v>117</v>
      </c>
      <c r="D36" s="317" t="s">
        <v>117</v>
      </c>
      <c r="E36" s="317" t="s">
        <v>265</v>
      </c>
      <c r="F36" s="317" t="s">
        <v>116</v>
      </c>
      <c r="G36" s="317" t="s">
        <v>117</v>
      </c>
      <c r="H36" s="317" t="s">
        <v>117</v>
      </c>
      <c r="I36" s="317" t="s">
        <v>117</v>
      </c>
      <c r="J36" s="327" t="s">
        <v>117</v>
      </c>
      <c r="K36" s="350" t="s">
        <v>173</v>
      </c>
      <c r="L36" s="318" t="s">
        <v>251</v>
      </c>
      <c r="M36" s="319" t="s">
        <v>8</v>
      </c>
    </row>
    <row r="37" spans="1:13" ht="15" customHeight="1" x14ac:dyDescent="0.2">
      <c r="A37" s="342" t="s">
        <v>446</v>
      </c>
      <c r="B37" s="328" t="s">
        <v>116</v>
      </c>
      <c r="C37" s="46"/>
      <c r="D37" s="40" t="s">
        <v>238</v>
      </c>
      <c r="E37" s="40" t="s">
        <v>116</v>
      </c>
      <c r="F37" s="40" t="s">
        <v>238</v>
      </c>
      <c r="G37" s="40" t="s">
        <v>116</v>
      </c>
      <c r="H37" s="40" t="s">
        <v>117</v>
      </c>
      <c r="I37" s="40" t="s">
        <v>116</v>
      </c>
      <c r="J37" s="329" t="s">
        <v>117</v>
      </c>
      <c r="K37" s="41" t="s">
        <v>130</v>
      </c>
      <c r="L37" s="42" t="s">
        <v>262</v>
      </c>
      <c r="M37" s="135" t="s">
        <v>11</v>
      </c>
    </row>
    <row r="38" spans="1:13" x14ac:dyDescent="0.2">
      <c r="A38" s="342" t="s">
        <v>114</v>
      </c>
      <c r="B38" s="328" t="s">
        <v>116</v>
      </c>
      <c r="C38" s="40" t="s">
        <v>238</v>
      </c>
      <c r="D38" s="46"/>
      <c r="E38" s="40" t="s">
        <v>116</v>
      </c>
      <c r="F38" s="40" t="s">
        <v>117</v>
      </c>
      <c r="G38" s="40" t="s">
        <v>117</v>
      </c>
      <c r="H38" s="40" t="s">
        <v>116</v>
      </c>
      <c r="I38" s="40" t="s">
        <v>116</v>
      </c>
      <c r="J38" s="329" t="s">
        <v>238</v>
      </c>
      <c r="K38" s="41" t="s">
        <v>130</v>
      </c>
      <c r="L38" s="42" t="s">
        <v>262</v>
      </c>
      <c r="M38" s="135" t="s">
        <v>12</v>
      </c>
    </row>
    <row r="39" spans="1:13" x14ac:dyDescent="0.2">
      <c r="A39" s="342" t="s">
        <v>36</v>
      </c>
      <c r="B39" s="328" t="s">
        <v>264</v>
      </c>
      <c r="C39" s="40" t="s">
        <v>117</v>
      </c>
      <c r="D39" s="40" t="s">
        <v>117</v>
      </c>
      <c r="E39" s="46"/>
      <c r="F39" s="40" t="s">
        <v>238</v>
      </c>
      <c r="G39" s="40" t="s">
        <v>236</v>
      </c>
      <c r="H39" s="40" t="s">
        <v>238</v>
      </c>
      <c r="I39" s="40" t="s">
        <v>117</v>
      </c>
      <c r="J39" s="329" t="s">
        <v>117</v>
      </c>
      <c r="K39" s="41" t="s">
        <v>173</v>
      </c>
      <c r="L39" s="42" t="s">
        <v>251</v>
      </c>
      <c r="M39" s="135" t="s">
        <v>7</v>
      </c>
    </row>
    <row r="40" spans="1:13" x14ac:dyDescent="0.2">
      <c r="A40" s="342" t="s">
        <v>260</v>
      </c>
      <c r="B40" s="328" t="s">
        <v>117</v>
      </c>
      <c r="C40" s="40" t="s">
        <v>238</v>
      </c>
      <c r="D40" s="40" t="s">
        <v>116</v>
      </c>
      <c r="E40" s="40" t="s">
        <v>238</v>
      </c>
      <c r="F40" s="46"/>
      <c r="G40" s="40" t="s">
        <v>238</v>
      </c>
      <c r="H40" s="40" t="s">
        <v>117</v>
      </c>
      <c r="I40" s="40" t="s">
        <v>238</v>
      </c>
      <c r="J40" s="329" t="s">
        <v>117</v>
      </c>
      <c r="K40" s="41" t="s">
        <v>163</v>
      </c>
      <c r="L40" s="42" t="s">
        <v>254</v>
      </c>
      <c r="M40" s="135" t="s">
        <v>10</v>
      </c>
    </row>
    <row r="41" spans="1:13" x14ac:dyDescent="0.2">
      <c r="A41" s="342" t="s">
        <v>89</v>
      </c>
      <c r="B41" s="328" t="s">
        <v>116</v>
      </c>
      <c r="C41" s="40" t="s">
        <v>117</v>
      </c>
      <c r="D41" s="40" t="s">
        <v>116</v>
      </c>
      <c r="E41" s="40" t="s">
        <v>116</v>
      </c>
      <c r="F41" s="40" t="s">
        <v>238</v>
      </c>
      <c r="G41" s="46"/>
      <c r="H41" s="40" t="s">
        <v>117</v>
      </c>
      <c r="I41" s="40" t="s">
        <v>116</v>
      </c>
      <c r="J41" s="330" t="s">
        <v>238</v>
      </c>
      <c r="K41" s="41" t="s">
        <v>130</v>
      </c>
      <c r="L41" s="42" t="s">
        <v>262</v>
      </c>
      <c r="M41" s="135" t="s">
        <v>13</v>
      </c>
    </row>
    <row r="42" spans="1:13" x14ac:dyDescent="0.2">
      <c r="A42" s="342" t="s">
        <v>103</v>
      </c>
      <c r="B42" s="328" t="s">
        <v>116</v>
      </c>
      <c r="C42" s="40" t="s">
        <v>116</v>
      </c>
      <c r="D42" s="40" t="s">
        <v>117</v>
      </c>
      <c r="E42" s="40" t="s">
        <v>238</v>
      </c>
      <c r="F42" s="40" t="s">
        <v>116</v>
      </c>
      <c r="G42" s="40" t="s">
        <v>116</v>
      </c>
      <c r="H42" s="46"/>
      <c r="I42" s="40" t="s">
        <v>116</v>
      </c>
      <c r="J42" s="329" t="s">
        <v>116</v>
      </c>
      <c r="K42" s="41" t="s">
        <v>129</v>
      </c>
      <c r="L42" s="42" t="s">
        <v>263</v>
      </c>
      <c r="M42" s="135" t="s">
        <v>15</v>
      </c>
    </row>
    <row r="43" spans="1:13" x14ac:dyDescent="0.2">
      <c r="A43" s="342" t="s">
        <v>158</v>
      </c>
      <c r="B43" s="328" t="s">
        <v>116</v>
      </c>
      <c r="C43" s="40" t="s">
        <v>117</v>
      </c>
      <c r="D43" s="40" t="s">
        <v>117</v>
      </c>
      <c r="E43" s="40" t="s">
        <v>116</v>
      </c>
      <c r="F43" s="40" t="s">
        <v>238</v>
      </c>
      <c r="G43" s="40" t="s">
        <v>117</v>
      </c>
      <c r="H43" s="40" t="s">
        <v>117</v>
      </c>
      <c r="I43" s="46"/>
      <c r="J43" s="329" t="s">
        <v>117</v>
      </c>
      <c r="K43" s="41" t="s">
        <v>167</v>
      </c>
      <c r="L43" s="42" t="s">
        <v>132</v>
      </c>
      <c r="M43" s="135" t="s">
        <v>9</v>
      </c>
    </row>
    <row r="44" spans="1:13" ht="13.5" thickBot="1" x14ac:dyDescent="0.25">
      <c r="A44" s="344" t="s">
        <v>261</v>
      </c>
      <c r="B44" s="328" t="s">
        <v>116</v>
      </c>
      <c r="C44" s="328" t="s">
        <v>116</v>
      </c>
      <c r="D44" s="40" t="s">
        <v>238</v>
      </c>
      <c r="E44" s="40" t="s">
        <v>116</v>
      </c>
      <c r="F44" s="40" t="s">
        <v>116</v>
      </c>
      <c r="G44" s="40" t="s">
        <v>238</v>
      </c>
      <c r="H44" s="40" t="s">
        <v>117</v>
      </c>
      <c r="I44" s="40" t="s">
        <v>116</v>
      </c>
      <c r="J44" s="333"/>
      <c r="K44" s="44" t="s">
        <v>121</v>
      </c>
      <c r="L44" s="45" t="s">
        <v>124</v>
      </c>
      <c r="M44" s="138" t="s">
        <v>14</v>
      </c>
    </row>
    <row r="46" spans="1:13" ht="13.5" thickBot="1" x14ac:dyDescent="0.25">
      <c r="A46" s="352"/>
      <c r="B46" s="353"/>
      <c r="C46" s="353"/>
      <c r="D46" s="353"/>
      <c r="E46" s="354"/>
      <c r="F46" s="355"/>
      <c r="G46" s="355"/>
      <c r="H46" s="355"/>
      <c r="I46" s="355"/>
      <c r="J46" s="355"/>
      <c r="K46" s="354"/>
      <c r="L46" s="353"/>
      <c r="M46" s="353"/>
    </row>
    <row r="47" spans="1:13" ht="26.25" thickBot="1" x14ac:dyDescent="0.25">
      <c r="A47" s="334" t="s">
        <v>266</v>
      </c>
      <c r="B47" s="299" t="s">
        <v>99</v>
      </c>
      <c r="C47" s="299" t="s">
        <v>267</v>
      </c>
      <c r="D47" s="299" t="s">
        <v>74</v>
      </c>
      <c r="E47" s="347" t="s">
        <v>76</v>
      </c>
      <c r="F47" s="315" t="s">
        <v>77</v>
      </c>
      <c r="G47" s="316" t="s">
        <v>0</v>
      </c>
      <c r="H47" s="360"/>
      <c r="I47" s="360"/>
      <c r="J47" s="360"/>
      <c r="K47" s="360"/>
      <c r="L47" s="360"/>
      <c r="M47" s="360"/>
    </row>
    <row r="48" spans="1:13" x14ac:dyDescent="0.2">
      <c r="A48" s="321" t="s">
        <v>99</v>
      </c>
      <c r="B48" s="326"/>
      <c r="C48" s="317" t="s">
        <v>117</v>
      </c>
      <c r="D48" s="317" t="s">
        <v>117</v>
      </c>
      <c r="E48" s="350" t="s">
        <v>121</v>
      </c>
      <c r="F48" s="318" t="s">
        <v>268</v>
      </c>
      <c r="G48" s="319" t="s">
        <v>7</v>
      </c>
      <c r="H48" s="360"/>
      <c r="I48" s="360"/>
      <c r="J48" s="360"/>
      <c r="K48" s="360"/>
      <c r="L48" s="360"/>
      <c r="M48" s="360"/>
    </row>
    <row r="49" spans="1:13" x14ac:dyDescent="0.2">
      <c r="A49" s="33" t="s">
        <v>68</v>
      </c>
      <c r="B49" s="328" t="s">
        <v>116</v>
      </c>
      <c r="C49" s="46"/>
      <c r="D49" s="36" t="s">
        <v>117</v>
      </c>
      <c r="E49" s="41" t="s">
        <v>123</v>
      </c>
      <c r="F49" s="42" t="s">
        <v>249</v>
      </c>
      <c r="G49" s="135" t="s">
        <v>8</v>
      </c>
      <c r="H49" s="359"/>
      <c r="I49" s="360"/>
      <c r="J49" s="360"/>
      <c r="K49" s="360"/>
      <c r="L49" s="360"/>
      <c r="M49" s="360"/>
    </row>
    <row r="50" spans="1:13" x14ac:dyDescent="0.2">
      <c r="A50" s="33" t="s">
        <v>74</v>
      </c>
      <c r="B50" s="328" t="s">
        <v>116</v>
      </c>
      <c r="C50" s="40" t="s">
        <v>116</v>
      </c>
      <c r="D50" s="46"/>
      <c r="E50" s="41" t="s">
        <v>126</v>
      </c>
      <c r="F50" s="42" t="s">
        <v>269</v>
      </c>
      <c r="G50" s="135" t="s">
        <v>9</v>
      </c>
      <c r="H50" s="360"/>
      <c r="I50" s="359"/>
      <c r="J50" s="360"/>
      <c r="K50" s="360"/>
      <c r="L50" s="360"/>
      <c r="M50" s="360"/>
    </row>
    <row r="51" spans="1:13" ht="13.5" thickBot="1" x14ac:dyDescent="0.25">
      <c r="A51" s="352"/>
      <c r="B51" s="361"/>
      <c r="C51" s="361"/>
      <c r="D51" s="357"/>
      <c r="E51" s="358"/>
      <c r="F51" s="360"/>
      <c r="G51" s="360"/>
      <c r="H51" s="360"/>
      <c r="I51" s="360"/>
      <c r="J51" s="359"/>
      <c r="K51" s="360"/>
      <c r="L51" s="360"/>
      <c r="M51" s="360"/>
    </row>
    <row r="52" spans="1:13" ht="26.25" thickBot="1" x14ac:dyDescent="0.25">
      <c r="A52" s="334" t="s">
        <v>270</v>
      </c>
      <c r="B52" s="299" t="s">
        <v>35</v>
      </c>
      <c r="C52" s="299" t="s">
        <v>49</v>
      </c>
      <c r="D52" s="299" t="s">
        <v>66</v>
      </c>
      <c r="E52" s="347" t="s">
        <v>76</v>
      </c>
      <c r="F52" s="315" t="s">
        <v>77</v>
      </c>
      <c r="G52" s="316" t="s">
        <v>0</v>
      </c>
      <c r="H52" s="360"/>
      <c r="I52" s="360"/>
      <c r="J52" s="360"/>
      <c r="K52" s="359"/>
      <c r="L52" s="360"/>
      <c r="M52" s="360"/>
    </row>
    <row r="53" spans="1:13" x14ac:dyDescent="0.2">
      <c r="A53" s="33" t="s">
        <v>35</v>
      </c>
      <c r="B53" s="326"/>
      <c r="C53" s="317" t="s">
        <v>116</v>
      </c>
      <c r="D53" s="317" t="s">
        <v>116</v>
      </c>
      <c r="E53" s="350" t="s">
        <v>126</v>
      </c>
      <c r="F53" s="318" t="s">
        <v>269</v>
      </c>
      <c r="G53" s="319" t="s">
        <v>12</v>
      </c>
      <c r="H53" s="352"/>
      <c r="I53" s="352"/>
      <c r="J53" s="352"/>
      <c r="K53" s="352"/>
      <c r="L53" s="352"/>
      <c r="M53" s="352"/>
    </row>
    <row r="54" spans="1:13" x14ac:dyDescent="0.2">
      <c r="A54" s="33" t="s">
        <v>49</v>
      </c>
      <c r="B54" s="328" t="s">
        <v>117</v>
      </c>
      <c r="C54" s="46"/>
      <c r="D54" s="36" t="s">
        <v>116</v>
      </c>
      <c r="E54" s="41" t="s">
        <v>123</v>
      </c>
      <c r="F54" s="42" t="s">
        <v>249</v>
      </c>
      <c r="G54" s="135" t="s">
        <v>11</v>
      </c>
      <c r="H54" s="352"/>
      <c r="I54" s="352"/>
      <c r="J54" s="352"/>
      <c r="K54" s="352"/>
      <c r="L54" s="352"/>
      <c r="M54" s="352"/>
    </row>
    <row r="55" spans="1:13" x14ac:dyDescent="0.2">
      <c r="A55" s="33" t="s">
        <v>66</v>
      </c>
      <c r="B55" s="328" t="s">
        <v>117</v>
      </c>
      <c r="C55" s="40" t="s">
        <v>117</v>
      </c>
      <c r="D55" s="46"/>
      <c r="E55" s="41" t="s">
        <v>121</v>
      </c>
      <c r="F55" s="42" t="s">
        <v>268</v>
      </c>
      <c r="G55" s="135" t="s">
        <v>10</v>
      </c>
      <c r="H55" s="352"/>
      <c r="I55" s="352"/>
      <c r="J55" s="352"/>
      <c r="K55" s="352"/>
      <c r="L55" s="352"/>
      <c r="M55" s="352"/>
    </row>
    <row r="56" spans="1:13" ht="13.5" thickBot="1" x14ac:dyDescent="0.25">
      <c r="A56" s="352"/>
      <c r="B56" s="356"/>
      <c r="C56" s="356"/>
      <c r="D56" s="357"/>
      <c r="E56" s="352"/>
      <c r="F56" s="352"/>
      <c r="G56" s="352"/>
      <c r="H56" s="352"/>
      <c r="I56" s="352"/>
      <c r="J56" s="352"/>
      <c r="K56" s="352"/>
      <c r="L56" s="352"/>
      <c r="M56" s="352"/>
    </row>
    <row r="57" spans="1:13" ht="26.25" thickBot="1" x14ac:dyDescent="0.25">
      <c r="A57" s="334" t="s">
        <v>271</v>
      </c>
      <c r="B57" s="299" t="s">
        <v>154</v>
      </c>
      <c r="C57" s="299" t="s">
        <v>67</v>
      </c>
      <c r="D57" s="299" t="s">
        <v>112</v>
      </c>
      <c r="E57" s="347" t="s">
        <v>76</v>
      </c>
      <c r="F57" s="315" t="s">
        <v>77</v>
      </c>
      <c r="G57" s="316" t="s">
        <v>0</v>
      </c>
      <c r="H57" s="352"/>
      <c r="I57" s="352"/>
      <c r="J57" s="352"/>
      <c r="K57" s="352"/>
      <c r="L57" s="352"/>
      <c r="M57" s="352"/>
    </row>
    <row r="58" spans="1:13" x14ac:dyDescent="0.2">
      <c r="A58" s="33" t="s">
        <v>154</v>
      </c>
      <c r="B58" s="326"/>
      <c r="C58" s="317" t="s">
        <v>116</v>
      </c>
      <c r="D58" s="317" t="s">
        <v>116</v>
      </c>
      <c r="E58" s="350" t="s">
        <v>126</v>
      </c>
      <c r="F58" s="318" t="s">
        <v>269</v>
      </c>
      <c r="G58" s="319" t="s">
        <v>15</v>
      </c>
      <c r="H58" s="352"/>
      <c r="I58" s="352"/>
      <c r="J58" s="352"/>
      <c r="K58" s="352"/>
      <c r="L58" s="352"/>
      <c r="M58" s="352"/>
    </row>
    <row r="59" spans="1:13" x14ac:dyDescent="0.2">
      <c r="A59" s="33" t="s">
        <v>67</v>
      </c>
      <c r="B59" s="328" t="s">
        <v>117</v>
      </c>
      <c r="C59" s="46"/>
      <c r="D59" s="36" t="s">
        <v>116</v>
      </c>
      <c r="E59" s="41" t="s">
        <v>123</v>
      </c>
      <c r="F59" s="42" t="s">
        <v>249</v>
      </c>
      <c r="G59" s="135" t="s">
        <v>14</v>
      </c>
    </row>
    <row r="60" spans="1:13" x14ac:dyDescent="0.2">
      <c r="A60" s="33" t="s">
        <v>112</v>
      </c>
      <c r="B60" s="328" t="s">
        <v>117</v>
      </c>
      <c r="C60" s="40" t="s">
        <v>117</v>
      </c>
      <c r="D60" s="46"/>
      <c r="E60" s="41" t="s">
        <v>121</v>
      </c>
      <c r="F60" s="42" t="s">
        <v>268</v>
      </c>
      <c r="G60" s="135" t="s">
        <v>13</v>
      </c>
    </row>
    <row r="61" spans="1:13" s="311" customFormat="1" ht="13.5" thickBot="1" x14ac:dyDescent="0.25"/>
    <row r="62" spans="1:13" s="311" customFormat="1" ht="26.25" thickBot="1" x14ac:dyDescent="0.25">
      <c r="A62" s="334" t="s">
        <v>272</v>
      </c>
      <c r="B62" s="299" t="s">
        <v>193</v>
      </c>
      <c r="C62" s="299" t="s">
        <v>248</v>
      </c>
      <c r="D62" s="299" t="s">
        <v>31</v>
      </c>
      <c r="E62" s="347" t="s">
        <v>76</v>
      </c>
      <c r="F62" s="315" t="s">
        <v>77</v>
      </c>
      <c r="G62" s="316" t="s">
        <v>0</v>
      </c>
    </row>
    <row r="63" spans="1:13" s="311" customFormat="1" x14ac:dyDescent="0.2">
      <c r="A63" s="33" t="s">
        <v>193</v>
      </c>
      <c r="B63" s="326"/>
      <c r="C63" s="317" t="s">
        <v>131</v>
      </c>
      <c r="D63" s="317" t="s">
        <v>116</v>
      </c>
      <c r="E63" s="350" t="s">
        <v>126</v>
      </c>
      <c r="F63" s="318" t="s">
        <v>249</v>
      </c>
      <c r="G63" s="319" t="s">
        <v>17</v>
      </c>
    </row>
    <row r="64" spans="1:13" s="311" customFormat="1" x14ac:dyDescent="0.2">
      <c r="A64" s="33" t="s">
        <v>248</v>
      </c>
      <c r="B64" s="328" t="s">
        <v>120</v>
      </c>
      <c r="C64" s="46"/>
      <c r="D64" s="36" t="s">
        <v>120</v>
      </c>
      <c r="E64" s="41" t="s">
        <v>123</v>
      </c>
      <c r="F64" s="42" t="s">
        <v>269</v>
      </c>
      <c r="G64" s="135" t="s">
        <v>18</v>
      </c>
    </row>
    <row r="65" spans="1:7" s="311" customFormat="1" x14ac:dyDescent="0.2">
      <c r="A65" s="33" t="s">
        <v>31</v>
      </c>
      <c r="B65" s="328" t="s">
        <v>117</v>
      </c>
      <c r="C65" s="40" t="s">
        <v>131</v>
      </c>
      <c r="D65" s="46"/>
      <c r="E65" s="41" t="s">
        <v>121</v>
      </c>
      <c r="F65" s="42" t="s">
        <v>268</v>
      </c>
      <c r="G65" s="135" t="s">
        <v>16</v>
      </c>
    </row>
    <row r="66" spans="1:7" s="311" customFormat="1" ht="13.5" thickBot="1" x14ac:dyDescent="0.25"/>
    <row r="67" spans="1:7" s="311" customFormat="1" ht="26.25" thickBot="1" x14ac:dyDescent="0.25">
      <c r="A67" s="334" t="s">
        <v>273</v>
      </c>
      <c r="B67" s="299" t="s">
        <v>239</v>
      </c>
      <c r="C67" s="299" t="s">
        <v>101</v>
      </c>
      <c r="D67" s="299" t="s">
        <v>34</v>
      </c>
      <c r="E67" s="347" t="s">
        <v>76</v>
      </c>
      <c r="F67" s="315" t="s">
        <v>77</v>
      </c>
      <c r="G67" s="316" t="s">
        <v>0</v>
      </c>
    </row>
    <row r="68" spans="1:7" s="311" customFormat="1" x14ac:dyDescent="0.2">
      <c r="A68" s="33" t="s">
        <v>239</v>
      </c>
      <c r="B68" s="326"/>
      <c r="C68" s="317" t="s">
        <v>116</v>
      </c>
      <c r="D68" s="317" t="s">
        <v>116</v>
      </c>
      <c r="E68" s="350" t="s">
        <v>126</v>
      </c>
      <c r="F68" s="318" t="s">
        <v>269</v>
      </c>
      <c r="G68" s="319" t="s">
        <v>21</v>
      </c>
    </row>
    <row r="69" spans="1:7" s="311" customFormat="1" x14ac:dyDescent="0.2">
      <c r="A69" s="33" t="s">
        <v>101</v>
      </c>
      <c r="B69" s="328" t="s">
        <v>117</v>
      </c>
      <c r="C69" s="46"/>
      <c r="D69" s="36" t="s">
        <v>117</v>
      </c>
      <c r="E69" s="41" t="s">
        <v>123</v>
      </c>
      <c r="F69" s="42" t="s">
        <v>268</v>
      </c>
      <c r="G69" s="135" t="s">
        <v>19</v>
      </c>
    </row>
    <row r="70" spans="1:7" s="311" customFormat="1" x14ac:dyDescent="0.2">
      <c r="A70" s="33" t="s">
        <v>34</v>
      </c>
      <c r="B70" s="328" t="s">
        <v>117</v>
      </c>
      <c r="C70" s="40" t="s">
        <v>116</v>
      </c>
      <c r="D70" s="46"/>
      <c r="E70" s="41" t="s">
        <v>121</v>
      </c>
      <c r="F70" s="42" t="s">
        <v>249</v>
      </c>
      <c r="G70" s="135" t="s">
        <v>20</v>
      </c>
    </row>
    <row r="71" spans="1:7" s="311" customFormat="1" ht="13.5" thickBot="1" x14ac:dyDescent="0.25"/>
    <row r="72" spans="1:7" s="311" customFormat="1" ht="26.25" thickBot="1" x14ac:dyDescent="0.25">
      <c r="A72" s="334" t="s">
        <v>274</v>
      </c>
      <c r="B72" s="299" t="s">
        <v>32</v>
      </c>
      <c r="C72" s="299" t="s">
        <v>50</v>
      </c>
      <c r="D72" s="299" t="s">
        <v>29</v>
      </c>
      <c r="E72" s="347" t="s">
        <v>76</v>
      </c>
      <c r="F72" s="315" t="s">
        <v>77</v>
      </c>
      <c r="G72" s="316" t="s">
        <v>0</v>
      </c>
    </row>
    <row r="73" spans="1:7" s="311" customFormat="1" x14ac:dyDescent="0.2">
      <c r="A73" s="33" t="s">
        <v>32</v>
      </c>
      <c r="B73" s="326"/>
      <c r="C73" s="317" t="s">
        <v>116</v>
      </c>
      <c r="D73" s="317" t="s">
        <v>116</v>
      </c>
      <c r="E73" s="350" t="s">
        <v>126</v>
      </c>
      <c r="F73" s="318" t="s">
        <v>269</v>
      </c>
      <c r="G73" s="319" t="s">
        <v>24</v>
      </c>
    </row>
    <row r="74" spans="1:7" s="311" customFormat="1" x14ac:dyDescent="0.2">
      <c r="A74" s="33" t="s">
        <v>50</v>
      </c>
      <c r="B74" s="328" t="s">
        <v>117</v>
      </c>
      <c r="C74" s="46"/>
      <c r="D74" s="36" t="s">
        <v>119</v>
      </c>
      <c r="E74" s="41" t="s">
        <v>123</v>
      </c>
      <c r="F74" s="42" t="s">
        <v>276</v>
      </c>
      <c r="G74" s="135" t="s">
        <v>23</v>
      </c>
    </row>
    <row r="75" spans="1:7" s="311" customFormat="1" x14ac:dyDescent="0.2">
      <c r="A75" s="33" t="s">
        <v>29</v>
      </c>
      <c r="B75" s="328" t="s">
        <v>117</v>
      </c>
      <c r="C75" s="40" t="s">
        <v>118</v>
      </c>
      <c r="D75" s="46"/>
      <c r="E75" s="41" t="s">
        <v>121</v>
      </c>
      <c r="F75" s="42" t="s">
        <v>275</v>
      </c>
      <c r="G75" s="135" t="s">
        <v>22</v>
      </c>
    </row>
    <row r="76" spans="1:7" s="311" customFormat="1" ht="13.5" thickBot="1" x14ac:dyDescent="0.25"/>
    <row r="77" spans="1:7" s="311" customFormat="1" ht="26.25" thickBot="1" x14ac:dyDescent="0.25">
      <c r="A77" s="334" t="s">
        <v>277</v>
      </c>
      <c r="B77" s="299" t="s">
        <v>231</v>
      </c>
      <c r="C77" s="299" t="s">
        <v>51</v>
      </c>
      <c r="D77" s="299" t="s">
        <v>30</v>
      </c>
      <c r="E77" s="347" t="s">
        <v>76</v>
      </c>
      <c r="F77" s="315" t="s">
        <v>77</v>
      </c>
      <c r="G77" s="316" t="s">
        <v>0</v>
      </c>
    </row>
    <row r="78" spans="1:7" s="311" customFormat="1" x14ac:dyDescent="0.2">
      <c r="A78" s="33" t="s">
        <v>231</v>
      </c>
      <c r="B78" s="326"/>
      <c r="C78" s="317" t="s">
        <v>120</v>
      </c>
      <c r="D78" s="317" t="s">
        <v>120</v>
      </c>
      <c r="E78" s="350" t="s">
        <v>126</v>
      </c>
      <c r="F78" s="318" t="s">
        <v>269</v>
      </c>
      <c r="G78" s="319" t="s">
        <v>94</v>
      </c>
    </row>
    <row r="79" spans="1:7" s="311" customFormat="1" x14ac:dyDescent="0.2">
      <c r="A79" s="137" t="s">
        <v>51</v>
      </c>
      <c r="B79" s="39" t="s">
        <v>131</v>
      </c>
      <c r="C79" s="46"/>
      <c r="D79" s="36" t="s">
        <v>116</v>
      </c>
      <c r="E79" s="41" t="s">
        <v>123</v>
      </c>
      <c r="F79" s="42" t="s">
        <v>276</v>
      </c>
      <c r="G79" s="135" t="s">
        <v>93</v>
      </c>
    </row>
    <row r="80" spans="1:7" s="311" customFormat="1" x14ac:dyDescent="0.2">
      <c r="A80" s="50" t="s">
        <v>30</v>
      </c>
      <c r="B80" s="39" t="s">
        <v>117</v>
      </c>
      <c r="C80" s="40" t="s">
        <v>117</v>
      </c>
      <c r="D80" s="46"/>
      <c r="E80" s="41" t="s">
        <v>121</v>
      </c>
      <c r="F80" s="42" t="s">
        <v>275</v>
      </c>
      <c r="G80" s="135" t="s">
        <v>25</v>
      </c>
    </row>
    <row r="81" spans="1:7" s="311" customFormat="1" ht="13.5" thickBot="1" x14ac:dyDescent="0.25"/>
    <row r="82" spans="1:7" s="311" customFormat="1" ht="26.25" thickBot="1" x14ac:dyDescent="0.25">
      <c r="A82" s="334" t="s">
        <v>278</v>
      </c>
      <c r="B82" s="299" t="s">
        <v>111</v>
      </c>
      <c r="C82" s="299" t="s">
        <v>33</v>
      </c>
      <c r="D82" s="299" t="s">
        <v>82</v>
      </c>
      <c r="E82" s="347" t="s">
        <v>76</v>
      </c>
      <c r="F82" s="315" t="s">
        <v>77</v>
      </c>
      <c r="G82" s="316" t="s">
        <v>0</v>
      </c>
    </row>
    <row r="83" spans="1:7" s="311" customFormat="1" x14ac:dyDescent="0.2">
      <c r="A83" s="33" t="s">
        <v>111</v>
      </c>
      <c r="B83" s="326"/>
      <c r="C83" s="317" t="s">
        <v>117</v>
      </c>
      <c r="D83" s="317" t="s">
        <v>116</v>
      </c>
      <c r="E83" s="350" t="s">
        <v>123</v>
      </c>
      <c r="F83" s="318" t="s">
        <v>249</v>
      </c>
      <c r="G83" s="319" t="s">
        <v>96</v>
      </c>
    </row>
    <row r="84" spans="1:7" s="311" customFormat="1" x14ac:dyDescent="0.2">
      <c r="A84" s="33" t="s">
        <v>33</v>
      </c>
      <c r="B84" s="328" t="s">
        <v>116</v>
      </c>
      <c r="C84" s="46"/>
      <c r="D84" s="36" t="s">
        <v>116</v>
      </c>
      <c r="E84" s="41" t="s">
        <v>126</v>
      </c>
      <c r="F84" s="42" t="s">
        <v>269</v>
      </c>
      <c r="G84" s="135" t="s">
        <v>97</v>
      </c>
    </row>
    <row r="85" spans="1:7" s="311" customFormat="1" x14ac:dyDescent="0.2">
      <c r="A85" s="33" t="s">
        <v>82</v>
      </c>
      <c r="B85" s="328" t="s">
        <v>117</v>
      </c>
      <c r="C85" s="40" t="s">
        <v>117</v>
      </c>
      <c r="D85" s="46"/>
      <c r="E85" s="41" t="s">
        <v>121</v>
      </c>
      <c r="F85" s="42" t="s">
        <v>268</v>
      </c>
      <c r="G85" s="135" t="s">
        <v>95</v>
      </c>
    </row>
    <row r="86" spans="1:7" s="311" customFormat="1" x14ac:dyDescent="0.2"/>
    <row r="87" spans="1:7" s="311" customFormat="1" ht="13.5" thickBot="1" x14ac:dyDescent="0.25"/>
    <row r="88" spans="1:7" s="311" customFormat="1" ht="30.75" thickBot="1" x14ac:dyDescent="0.25">
      <c r="A88" s="367" t="s">
        <v>79</v>
      </c>
      <c r="B88" s="685" t="s">
        <v>87</v>
      </c>
      <c r="C88" s="686"/>
      <c r="D88" s="368" t="s">
        <v>79</v>
      </c>
      <c r="E88" s="687" t="s">
        <v>88</v>
      </c>
      <c r="F88" s="688"/>
    </row>
    <row r="89" spans="1:7" s="311" customFormat="1" ht="15.75" thickBot="1" x14ac:dyDescent="0.25">
      <c r="A89" s="369" t="s">
        <v>80</v>
      </c>
      <c r="B89" s="370" t="s">
        <v>1</v>
      </c>
      <c r="C89" s="142" t="s">
        <v>71</v>
      </c>
      <c r="D89" s="374" t="s">
        <v>80</v>
      </c>
      <c r="E89" s="375" t="s">
        <v>1</v>
      </c>
      <c r="F89" s="376" t="s">
        <v>71</v>
      </c>
    </row>
    <row r="90" spans="1:7" s="311" customFormat="1" ht="25.5" x14ac:dyDescent="0.2">
      <c r="A90" s="362" t="s">
        <v>7</v>
      </c>
      <c r="B90" s="141" t="s">
        <v>99</v>
      </c>
      <c r="C90" s="372">
        <v>20</v>
      </c>
      <c r="D90" s="378" t="s">
        <v>7</v>
      </c>
      <c r="E90" s="379" t="s">
        <v>157</v>
      </c>
      <c r="F90" s="380">
        <v>10</v>
      </c>
    </row>
    <row r="91" spans="1:7" s="311" customFormat="1" ht="25.5" x14ac:dyDescent="0.2">
      <c r="A91" s="363" t="s">
        <v>8</v>
      </c>
      <c r="B91" s="141" t="s">
        <v>68</v>
      </c>
      <c r="C91" s="373">
        <v>19</v>
      </c>
      <c r="D91" s="381" t="s">
        <v>8</v>
      </c>
      <c r="E91" s="377" t="s">
        <v>69</v>
      </c>
      <c r="F91" s="364">
        <v>9</v>
      </c>
    </row>
    <row r="92" spans="1:7" s="311" customFormat="1" ht="25.5" x14ac:dyDescent="0.2">
      <c r="A92" s="363" t="s">
        <v>9</v>
      </c>
      <c r="B92" s="141" t="s">
        <v>74</v>
      </c>
      <c r="C92" s="373">
        <v>18</v>
      </c>
      <c r="D92" s="381" t="s">
        <v>9</v>
      </c>
      <c r="E92" s="377" t="s">
        <v>158</v>
      </c>
      <c r="F92" s="364">
        <v>8</v>
      </c>
    </row>
    <row r="93" spans="1:7" s="311" customFormat="1" ht="15.75" x14ac:dyDescent="0.2">
      <c r="A93" s="363" t="s">
        <v>10</v>
      </c>
      <c r="B93" s="141" t="s">
        <v>66</v>
      </c>
      <c r="C93" s="373">
        <v>17</v>
      </c>
      <c r="D93" s="381" t="s">
        <v>10</v>
      </c>
      <c r="E93" s="377" t="s">
        <v>260</v>
      </c>
      <c r="F93" s="364">
        <v>7</v>
      </c>
    </row>
    <row r="94" spans="1:7" s="311" customFormat="1" ht="25.5" x14ac:dyDescent="0.2">
      <c r="A94" s="363" t="s">
        <v>11</v>
      </c>
      <c r="B94" s="141" t="s">
        <v>49</v>
      </c>
      <c r="C94" s="373">
        <v>16</v>
      </c>
      <c r="D94" s="381" t="s">
        <v>11</v>
      </c>
      <c r="E94" s="377" t="s">
        <v>446</v>
      </c>
      <c r="F94" s="364">
        <v>6</v>
      </c>
    </row>
    <row r="95" spans="1:7" s="311" customFormat="1" ht="15.75" x14ac:dyDescent="0.2">
      <c r="A95" s="363" t="s">
        <v>12</v>
      </c>
      <c r="B95" s="141" t="s">
        <v>35</v>
      </c>
      <c r="C95" s="373">
        <v>15</v>
      </c>
      <c r="D95" s="381" t="s">
        <v>12</v>
      </c>
      <c r="E95" s="377" t="s">
        <v>114</v>
      </c>
      <c r="F95" s="364">
        <v>5</v>
      </c>
    </row>
    <row r="96" spans="1:7" s="311" customFormat="1" ht="15.75" x14ac:dyDescent="0.2">
      <c r="A96" s="363" t="s">
        <v>13</v>
      </c>
      <c r="B96" s="141" t="s">
        <v>112</v>
      </c>
      <c r="C96" s="373">
        <v>14</v>
      </c>
      <c r="D96" s="381" t="s">
        <v>13</v>
      </c>
      <c r="E96" s="377" t="s">
        <v>89</v>
      </c>
      <c r="F96" s="364">
        <v>4</v>
      </c>
    </row>
    <row r="97" spans="1:6" s="311" customFormat="1" ht="15.75" x14ac:dyDescent="0.2">
      <c r="A97" s="363" t="s">
        <v>14</v>
      </c>
      <c r="B97" s="141" t="s">
        <v>67</v>
      </c>
      <c r="C97" s="373">
        <v>13</v>
      </c>
      <c r="D97" s="381" t="s">
        <v>14</v>
      </c>
      <c r="E97" s="377" t="s">
        <v>261</v>
      </c>
      <c r="F97" s="364">
        <v>3</v>
      </c>
    </row>
    <row r="98" spans="1:6" s="311" customFormat="1" ht="26.25" thickBot="1" x14ac:dyDescent="0.25">
      <c r="A98" s="363" t="s">
        <v>15</v>
      </c>
      <c r="B98" s="141" t="s">
        <v>154</v>
      </c>
      <c r="C98" s="373"/>
      <c r="D98" s="382" t="s">
        <v>15</v>
      </c>
      <c r="E98" s="383" t="s">
        <v>103</v>
      </c>
      <c r="F98" s="365">
        <v>2</v>
      </c>
    </row>
    <row r="99" spans="1:6" s="311" customFormat="1" ht="25.5" x14ac:dyDescent="0.2">
      <c r="A99" s="371" t="s">
        <v>16</v>
      </c>
      <c r="B99" s="141" t="s">
        <v>31</v>
      </c>
      <c r="C99" s="371">
        <v>12</v>
      </c>
      <c r="D99" s="366"/>
      <c r="E99" s="140"/>
      <c r="F99" s="366"/>
    </row>
    <row r="100" spans="1:6" s="311" customFormat="1" ht="15.75" x14ac:dyDescent="0.2">
      <c r="A100" s="371" t="s">
        <v>17</v>
      </c>
      <c r="B100" s="141" t="s">
        <v>193</v>
      </c>
      <c r="C100" s="371"/>
      <c r="D100" s="366"/>
      <c r="E100" s="140"/>
      <c r="F100" s="366"/>
    </row>
    <row r="101" spans="1:6" s="311" customFormat="1" ht="15.75" x14ac:dyDescent="0.2">
      <c r="A101" s="371" t="s">
        <v>18</v>
      </c>
      <c r="B101" s="141" t="s">
        <v>248</v>
      </c>
      <c r="C101" s="371">
        <v>11</v>
      </c>
      <c r="D101" s="366"/>
      <c r="E101" s="140"/>
      <c r="F101" s="366"/>
    </row>
    <row r="102" spans="1:6" s="311" customFormat="1" ht="15.75" x14ac:dyDescent="0.2">
      <c r="A102" s="371" t="s">
        <v>19</v>
      </c>
      <c r="B102" s="141" t="s">
        <v>101</v>
      </c>
      <c r="C102" s="371">
        <v>10</v>
      </c>
      <c r="D102" s="366"/>
      <c r="E102" s="140"/>
      <c r="F102" s="366"/>
    </row>
    <row r="103" spans="1:6" s="311" customFormat="1" ht="15.75" x14ac:dyDescent="0.2">
      <c r="A103" s="371" t="s">
        <v>20</v>
      </c>
      <c r="B103" s="141" t="s">
        <v>34</v>
      </c>
      <c r="C103" s="371">
        <v>9</v>
      </c>
      <c r="D103" s="366"/>
      <c r="E103" s="140"/>
      <c r="F103" s="366"/>
    </row>
    <row r="104" spans="1:6" s="311" customFormat="1" ht="15.75" x14ac:dyDescent="0.2">
      <c r="A104" s="371" t="s">
        <v>21</v>
      </c>
      <c r="B104" s="141" t="s">
        <v>239</v>
      </c>
      <c r="C104" s="371"/>
      <c r="D104" s="366"/>
      <c r="E104" s="140"/>
      <c r="F104" s="366"/>
    </row>
    <row r="105" spans="1:6" s="311" customFormat="1" ht="15.75" x14ac:dyDescent="0.2">
      <c r="A105" s="371" t="s">
        <v>22</v>
      </c>
      <c r="B105" s="141" t="s">
        <v>29</v>
      </c>
      <c r="C105" s="371">
        <v>8</v>
      </c>
      <c r="D105" s="366"/>
      <c r="E105" s="140"/>
      <c r="F105" s="366"/>
    </row>
    <row r="106" spans="1:6" s="311" customFormat="1" ht="15.75" x14ac:dyDescent="0.2">
      <c r="A106" s="371" t="s">
        <v>23</v>
      </c>
      <c r="B106" s="141" t="s">
        <v>50</v>
      </c>
      <c r="C106" s="371">
        <v>7</v>
      </c>
      <c r="D106" s="366"/>
      <c r="E106" s="140"/>
      <c r="F106" s="366"/>
    </row>
    <row r="107" spans="1:6" s="311" customFormat="1" ht="15.75" x14ac:dyDescent="0.2">
      <c r="A107" s="371" t="s">
        <v>24</v>
      </c>
      <c r="B107" s="141" t="s">
        <v>32</v>
      </c>
      <c r="C107" s="371">
        <v>6</v>
      </c>
    </row>
    <row r="108" spans="1:6" s="311" customFormat="1" ht="15.75" x14ac:dyDescent="0.2">
      <c r="A108" s="371" t="s">
        <v>25</v>
      </c>
      <c r="B108" s="141" t="s">
        <v>30</v>
      </c>
      <c r="C108" s="371">
        <v>5</v>
      </c>
    </row>
    <row r="109" spans="1:6" s="311" customFormat="1" ht="13.5" customHeight="1" x14ac:dyDescent="0.2">
      <c r="A109" s="371" t="s">
        <v>93</v>
      </c>
      <c r="B109" s="141" t="s">
        <v>51</v>
      </c>
      <c r="C109" s="371">
        <v>4</v>
      </c>
    </row>
    <row r="110" spans="1:6" s="311" customFormat="1" ht="15.75" x14ac:dyDescent="0.2">
      <c r="A110" s="371" t="s">
        <v>94</v>
      </c>
      <c r="B110" s="141" t="s">
        <v>231</v>
      </c>
      <c r="C110" s="371">
        <v>3</v>
      </c>
    </row>
    <row r="111" spans="1:6" s="311" customFormat="1" ht="15.75" x14ac:dyDescent="0.2">
      <c r="A111" s="371" t="s">
        <v>95</v>
      </c>
      <c r="B111" s="141" t="s">
        <v>82</v>
      </c>
      <c r="C111" s="371">
        <v>2</v>
      </c>
    </row>
    <row r="112" spans="1:6" s="311" customFormat="1" ht="15.75" x14ac:dyDescent="0.2">
      <c r="A112" s="371" t="s">
        <v>96</v>
      </c>
      <c r="B112" s="141" t="s">
        <v>111</v>
      </c>
      <c r="C112" s="371">
        <v>1</v>
      </c>
    </row>
    <row r="113" spans="1:3" s="311" customFormat="1" ht="15.75" x14ac:dyDescent="0.2">
      <c r="A113" s="371" t="s">
        <v>97</v>
      </c>
      <c r="B113" s="141" t="s">
        <v>33</v>
      </c>
      <c r="C113" s="371">
        <v>0</v>
      </c>
    </row>
    <row r="114" spans="1:3" s="311" customFormat="1" ht="25.5" x14ac:dyDescent="0.2">
      <c r="A114" s="371" t="s">
        <v>98</v>
      </c>
      <c r="B114" s="141" t="s">
        <v>155</v>
      </c>
      <c r="C114" s="371">
        <v>0</v>
      </c>
    </row>
    <row r="115" spans="1:3" s="311" customFormat="1" x14ac:dyDescent="0.2"/>
    <row r="116" spans="1:3" s="311" customFormat="1" x14ac:dyDescent="0.2"/>
    <row r="117" spans="1:3" s="311" customFormat="1" x14ac:dyDescent="0.2"/>
    <row r="118" spans="1:3" s="311" customFormat="1" x14ac:dyDescent="0.2"/>
    <row r="119" spans="1:3" s="311" customFormat="1" x14ac:dyDescent="0.2"/>
    <row r="120" spans="1:3" s="311" customFormat="1" x14ac:dyDescent="0.2"/>
    <row r="121" spans="1:3" s="311" customFormat="1" x14ac:dyDescent="0.2"/>
    <row r="122" spans="1:3" s="311" customFormat="1" x14ac:dyDescent="0.2"/>
    <row r="123" spans="1:3" s="311" customFormat="1" x14ac:dyDescent="0.2"/>
    <row r="124" spans="1:3" s="311" customFormat="1" x14ac:dyDescent="0.2"/>
    <row r="125" spans="1:3" s="311" customFormat="1" x14ac:dyDescent="0.2"/>
    <row r="126" spans="1:3" s="311" customFormat="1" x14ac:dyDescent="0.2"/>
    <row r="127" spans="1:3" s="311" customFormat="1" x14ac:dyDescent="0.2"/>
    <row r="128" spans="1:3" s="311" customFormat="1" x14ac:dyDescent="0.2"/>
    <row r="129" s="311" customFormat="1" x14ac:dyDescent="0.2"/>
    <row r="130" s="311" customFormat="1" x14ac:dyDescent="0.2"/>
    <row r="131" s="311" customFormat="1" x14ac:dyDescent="0.2"/>
    <row r="132" s="311" customFormat="1" x14ac:dyDescent="0.2"/>
    <row r="133" s="311" customFormat="1" x14ac:dyDescent="0.2"/>
    <row r="134" s="311" customFormat="1" x14ac:dyDescent="0.2"/>
    <row r="135" s="311" customFormat="1" x14ac:dyDescent="0.2"/>
    <row r="136" s="311" customFormat="1" x14ac:dyDescent="0.2"/>
    <row r="137" s="311" customFormat="1" x14ac:dyDescent="0.2"/>
    <row r="138" s="311" customFormat="1" x14ac:dyDescent="0.2"/>
    <row r="139" s="311" customFormat="1" x14ac:dyDescent="0.2"/>
    <row r="140" s="311" customFormat="1" x14ac:dyDescent="0.2"/>
    <row r="141" s="311" customFormat="1" x14ac:dyDescent="0.2"/>
    <row r="142" s="311" customFormat="1" x14ac:dyDescent="0.2"/>
    <row r="143" s="311" customFormat="1" x14ac:dyDescent="0.2"/>
    <row r="144" s="311" customFormat="1" x14ac:dyDescent="0.2"/>
    <row r="145" s="311" customFormat="1" x14ac:dyDescent="0.2"/>
    <row r="146" s="311" customFormat="1" x14ac:dyDescent="0.2"/>
    <row r="147" s="311" customFormat="1" x14ac:dyDescent="0.2"/>
    <row r="148" s="311" customFormat="1" x14ac:dyDescent="0.2"/>
    <row r="149" s="311" customFormat="1" x14ac:dyDescent="0.2"/>
    <row r="150" s="311" customFormat="1" x14ac:dyDescent="0.2"/>
    <row r="151" s="311" customFormat="1" x14ac:dyDescent="0.2"/>
    <row r="152" s="311" customFormat="1" x14ac:dyDescent="0.2"/>
    <row r="153" s="311" customFormat="1" x14ac:dyDescent="0.2"/>
    <row r="154" s="311" customFormat="1" x14ac:dyDescent="0.2"/>
    <row r="155" s="311" customFormat="1" x14ac:dyDescent="0.2"/>
    <row r="156" s="311" customFormat="1" x14ac:dyDescent="0.2"/>
    <row r="157" s="311" customFormat="1" x14ac:dyDescent="0.2"/>
    <row r="158" s="311" customFormat="1" x14ac:dyDescent="0.2"/>
    <row r="159" s="311" customFormat="1" x14ac:dyDescent="0.2"/>
    <row r="160" s="311" customFormat="1" x14ac:dyDescent="0.2"/>
    <row r="161" spans="1:7" s="311" customFormat="1" x14ac:dyDescent="0.2"/>
    <row r="162" spans="1:7" s="311" customFormat="1" x14ac:dyDescent="0.2"/>
    <row r="163" spans="1:7" s="311" customFormat="1" x14ac:dyDescent="0.2"/>
    <row r="164" spans="1:7" s="311" customFormat="1" x14ac:dyDescent="0.2"/>
    <row r="165" spans="1:7" s="311" customFormat="1" x14ac:dyDescent="0.2"/>
    <row r="166" spans="1:7" s="311" customFormat="1" x14ac:dyDescent="0.2"/>
    <row r="167" spans="1:7" s="311" customFormat="1" x14ac:dyDescent="0.2"/>
    <row r="168" spans="1:7" s="311" customFormat="1" x14ac:dyDescent="0.2"/>
    <row r="169" spans="1:7" s="311" customFormat="1" x14ac:dyDescent="0.2"/>
    <row r="170" spans="1:7" s="311" customFormat="1" x14ac:dyDescent="0.2"/>
    <row r="171" spans="1:7" s="311" customFormat="1" x14ac:dyDescent="0.2"/>
    <row r="172" spans="1:7" s="311" customFormat="1" x14ac:dyDescent="0.2"/>
    <row r="173" spans="1:7" s="311" customFormat="1" x14ac:dyDescent="0.2"/>
    <row r="174" spans="1:7" s="311" customFormat="1" x14ac:dyDescent="0.2"/>
    <row r="175" spans="1:7" s="311" customFormat="1" x14ac:dyDescent="0.2"/>
    <row r="176" spans="1:7" x14ac:dyDescent="0.2">
      <c r="A176" s="311"/>
      <c r="B176" s="311"/>
      <c r="C176" s="311"/>
      <c r="D176" s="311"/>
      <c r="E176" s="311"/>
      <c r="F176" s="311"/>
      <c r="G176" s="311"/>
    </row>
    <row r="177" spans="1:7" x14ac:dyDescent="0.2">
      <c r="A177" s="311"/>
      <c r="B177" s="311"/>
      <c r="C177" s="311"/>
      <c r="D177" s="311"/>
      <c r="E177" s="311"/>
      <c r="F177" s="311"/>
      <c r="G177" s="311"/>
    </row>
    <row r="178" spans="1:7" x14ac:dyDescent="0.2">
      <c r="A178" s="311"/>
      <c r="B178" s="311"/>
      <c r="C178" s="311"/>
      <c r="D178" s="311"/>
      <c r="E178" s="311"/>
      <c r="F178" s="311"/>
      <c r="G178" s="311"/>
    </row>
    <row r="179" spans="1:7" x14ac:dyDescent="0.2">
      <c r="A179" s="311"/>
      <c r="B179" s="311"/>
      <c r="C179" s="311"/>
      <c r="D179" s="311"/>
      <c r="E179" s="311"/>
      <c r="F179" s="311"/>
      <c r="G179" s="311"/>
    </row>
    <row r="180" spans="1:7" x14ac:dyDescent="0.2">
      <c r="A180" s="311"/>
      <c r="B180" s="311"/>
      <c r="C180" s="311"/>
      <c r="D180" s="311"/>
      <c r="E180" s="311"/>
      <c r="F180" s="311"/>
      <c r="G180" s="311"/>
    </row>
    <row r="181" spans="1:7" x14ac:dyDescent="0.2">
      <c r="A181" s="311"/>
      <c r="B181" s="311"/>
      <c r="C181" s="311"/>
      <c r="D181" s="311"/>
      <c r="E181" s="311"/>
      <c r="F181" s="311"/>
      <c r="G181" s="311"/>
    </row>
    <row r="182" spans="1:7" x14ac:dyDescent="0.2">
      <c r="A182" s="311"/>
      <c r="B182" s="311"/>
      <c r="C182" s="311"/>
      <c r="D182" s="311"/>
      <c r="E182" s="311"/>
      <c r="F182" s="311"/>
      <c r="G182" s="311"/>
    </row>
    <row r="183" spans="1:7" x14ac:dyDescent="0.2">
      <c r="A183" s="311"/>
      <c r="B183" s="311"/>
      <c r="C183" s="311"/>
      <c r="D183" s="311"/>
      <c r="E183" s="311"/>
      <c r="F183" s="311"/>
      <c r="G183" s="311"/>
    </row>
    <row r="184" spans="1:7" x14ac:dyDescent="0.2">
      <c r="A184" s="311"/>
      <c r="B184" s="311"/>
      <c r="C184" s="311"/>
      <c r="D184" s="311"/>
      <c r="E184" s="311"/>
      <c r="F184" s="311"/>
      <c r="G184" s="311"/>
    </row>
  </sheetData>
  <mergeCells count="4">
    <mergeCell ref="A1:G1"/>
    <mergeCell ref="A34:B34"/>
    <mergeCell ref="B88:C88"/>
    <mergeCell ref="E88:F88"/>
  </mergeCells>
  <phoneticPr fontId="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B37" sqref="B37"/>
    </sheetView>
  </sheetViews>
  <sheetFormatPr defaultColWidth="11.5703125" defaultRowHeight="12.75" x14ac:dyDescent="0.2"/>
  <cols>
    <col min="1" max="1" width="6.85546875" style="10" customWidth="1"/>
    <col min="2" max="2" width="24.7109375" customWidth="1"/>
    <col min="3" max="3" width="13" customWidth="1"/>
    <col min="4" max="4" width="3.85546875" style="158" customWidth="1"/>
    <col min="5" max="5" width="7" customWidth="1"/>
    <col min="7" max="7" width="4" style="158" customWidth="1"/>
    <col min="8" max="8" width="6.42578125" customWidth="1"/>
    <col min="10" max="10" width="7.28515625" customWidth="1"/>
    <col min="11" max="11" width="8.140625" customWidth="1"/>
    <col min="12" max="12" width="9.28515625" customWidth="1"/>
    <col min="13" max="13" width="13.42578125" customWidth="1"/>
  </cols>
  <sheetData>
    <row r="1" spans="1:13" ht="18" x14ac:dyDescent="0.25">
      <c r="A1" s="689" t="s">
        <v>279</v>
      </c>
      <c r="B1" s="690"/>
      <c r="C1" s="690"/>
      <c r="D1" s="690"/>
      <c r="E1" s="690"/>
      <c r="F1" s="690"/>
      <c r="G1" s="690"/>
      <c r="H1" s="690"/>
      <c r="I1" s="691"/>
      <c r="J1" s="691"/>
      <c r="K1" s="691"/>
      <c r="L1" s="691"/>
      <c r="M1" s="691"/>
    </row>
    <row r="2" spans="1:13" ht="13.5" thickBot="1" x14ac:dyDescent="0.25">
      <c r="A2" s="146" t="s">
        <v>87</v>
      </c>
      <c r="B2" s="8" t="s">
        <v>45</v>
      </c>
      <c r="C2" s="8"/>
      <c r="D2" s="152"/>
      <c r="E2" s="692"/>
      <c r="F2" s="690"/>
      <c r="G2" s="690"/>
      <c r="H2" s="690"/>
      <c r="I2" s="690"/>
      <c r="J2" s="690"/>
      <c r="K2" s="690"/>
      <c r="L2" s="690"/>
      <c r="M2" s="690"/>
    </row>
    <row r="3" spans="1:13" ht="41.25" customHeight="1" thickBot="1" x14ac:dyDescent="0.25">
      <c r="A3" s="56" t="s">
        <v>0</v>
      </c>
      <c r="B3" s="57" t="s">
        <v>1</v>
      </c>
      <c r="C3" s="57" t="s">
        <v>83</v>
      </c>
      <c r="D3" s="153" t="s">
        <v>0</v>
      </c>
      <c r="E3" s="60" t="s">
        <v>26</v>
      </c>
      <c r="F3" s="57" t="s">
        <v>84</v>
      </c>
      <c r="G3" s="153" t="s">
        <v>0</v>
      </c>
      <c r="H3" s="161" t="s">
        <v>27</v>
      </c>
      <c r="I3" s="64" t="s">
        <v>28</v>
      </c>
      <c r="J3" s="162" t="s">
        <v>138</v>
      </c>
      <c r="K3" s="108" t="s">
        <v>73</v>
      </c>
      <c r="L3" s="108" t="s">
        <v>62</v>
      </c>
      <c r="M3" s="58" t="s">
        <v>42</v>
      </c>
    </row>
    <row r="4" spans="1:13" x14ac:dyDescent="0.2">
      <c r="A4" s="414" t="s">
        <v>7</v>
      </c>
      <c r="B4" s="423" t="s">
        <v>49</v>
      </c>
      <c r="C4" s="419" t="s">
        <v>280</v>
      </c>
      <c r="D4" s="410" t="s">
        <v>9</v>
      </c>
      <c r="E4" s="411">
        <v>0</v>
      </c>
      <c r="F4" s="409" t="s">
        <v>281</v>
      </c>
      <c r="G4" s="410" t="s">
        <v>7</v>
      </c>
      <c r="H4" s="411">
        <v>1</v>
      </c>
      <c r="I4" s="412" t="s">
        <v>282</v>
      </c>
      <c r="J4" s="413">
        <v>1</v>
      </c>
      <c r="K4" s="123">
        <v>0</v>
      </c>
      <c r="L4" s="239">
        <v>0</v>
      </c>
      <c r="M4" s="113">
        <v>20</v>
      </c>
    </row>
    <row r="5" spans="1:13" x14ac:dyDescent="0.2">
      <c r="A5" s="415" t="s">
        <v>8</v>
      </c>
      <c r="B5" s="67" t="s">
        <v>31</v>
      </c>
      <c r="C5" s="420" t="s">
        <v>285</v>
      </c>
      <c r="D5" s="154" t="s">
        <v>7</v>
      </c>
      <c r="E5" s="6">
        <v>0</v>
      </c>
      <c r="F5" s="148" t="s">
        <v>283</v>
      </c>
      <c r="G5" s="154" t="s">
        <v>9</v>
      </c>
      <c r="H5" s="6">
        <v>0</v>
      </c>
      <c r="I5" s="151" t="s">
        <v>284</v>
      </c>
      <c r="J5" s="163">
        <v>0</v>
      </c>
      <c r="K5" s="20">
        <f>I5-$I$4</f>
        <v>1.2951388888888561E-4</v>
      </c>
      <c r="L5" s="240">
        <f>I5-I4</f>
        <v>1.2951388888888561E-4</v>
      </c>
      <c r="M5" s="27">
        <v>19</v>
      </c>
    </row>
    <row r="6" spans="1:13" x14ac:dyDescent="0.2">
      <c r="A6" s="415" t="s">
        <v>9</v>
      </c>
      <c r="B6" s="67" t="s">
        <v>29</v>
      </c>
      <c r="C6" s="420" t="s">
        <v>285</v>
      </c>
      <c r="D6" s="154" t="s">
        <v>7</v>
      </c>
      <c r="E6" s="6">
        <v>0</v>
      </c>
      <c r="F6" s="148" t="s">
        <v>286</v>
      </c>
      <c r="G6" s="154" t="s">
        <v>8</v>
      </c>
      <c r="H6" s="6">
        <v>2</v>
      </c>
      <c r="I6" s="151" t="s">
        <v>287</v>
      </c>
      <c r="J6" s="163">
        <v>0</v>
      </c>
      <c r="K6" s="20">
        <f t="shared" ref="K6:K23" si="0">I6-$I$4</f>
        <v>1.6423611111110979E-4</v>
      </c>
      <c r="L6" s="240">
        <f t="shared" ref="L6:L23" si="1">I6-I5</f>
        <v>3.4722222222224181E-5</v>
      </c>
      <c r="M6" s="27">
        <v>18</v>
      </c>
    </row>
    <row r="7" spans="1:13" x14ac:dyDescent="0.2">
      <c r="A7" s="415" t="s">
        <v>10</v>
      </c>
      <c r="B7" s="67" t="s">
        <v>82</v>
      </c>
      <c r="C7" s="420" t="s">
        <v>288</v>
      </c>
      <c r="D7" s="154" t="s">
        <v>12</v>
      </c>
      <c r="E7" s="6">
        <v>0</v>
      </c>
      <c r="F7" s="148" t="s">
        <v>289</v>
      </c>
      <c r="G7" s="154" t="s">
        <v>10</v>
      </c>
      <c r="H7" s="6">
        <v>1</v>
      </c>
      <c r="I7" s="151" t="s">
        <v>290</v>
      </c>
      <c r="J7" s="163">
        <v>1</v>
      </c>
      <c r="K7" s="20">
        <f t="shared" si="0"/>
        <v>4.8750000000000009E-4</v>
      </c>
      <c r="L7" s="240">
        <f t="shared" si="1"/>
        <v>3.2326388888889029E-4</v>
      </c>
      <c r="M7" s="27">
        <v>17</v>
      </c>
    </row>
    <row r="8" spans="1:13" x14ac:dyDescent="0.2">
      <c r="A8" s="415" t="s">
        <v>11</v>
      </c>
      <c r="B8" s="67" t="s">
        <v>30</v>
      </c>
      <c r="C8" s="420" t="s">
        <v>291</v>
      </c>
      <c r="D8" s="154" t="s">
        <v>14</v>
      </c>
      <c r="E8" s="6">
        <v>0</v>
      </c>
      <c r="F8" s="148" t="s">
        <v>292</v>
      </c>
      <c r="G8" s="154" t="s">
        <v>13</v>
      </c>
      <c r="H8" s="6">
        <v>0</v>
      </c>
      <c r="I8" s="151" t="s">
        <v>293</v>
      </c>
      <c r="J8" s="163">
        <v>0</v>
      </c>
      <c r="K8" s="20">
        <f t="shared" si="0"/>
        <v>8.6041666666666732E-4</v>
      </c>
      <c r="L8" s="240">
        <f t="shared" si="1"/>
        <v>3.7291666666666723E-4</v>
      </c>
      <c r="M8" s="27">
        <v>16</v>
      </c>
    </row>
    <row r="9" spans="1:13" x14ac:dyDescent="0.2">
      <c r="A9" s="415" t="s">
        <v>12</v>
      </c>
      <c r="B9" s="67" t="s">
        <v>33</v>
      </c>
      <c r="C9" s="420" t="s">
        <v>294</v>
      </c>
      <c r="D9" s="154" t="s">
        <v>15</v>
      </c>
      <c r="E9" s="6">
        <v>0</v>
      </c>
      <c r="F9" s="148" t="s">
        <v>295</v>
      </c>
      <c r="G9" s="154" t="s">
        <v>14</v>
      </c>
      <c r="H9" s="6">
        <v>0</v>
      </c>
      <c r="I9" s="151" t="s">
        <v>296</v>
      </c>
      <c r="J9" s="163">
        <v>0</v>
      </c>
      <c r="K9" s="20">
        <f t="shared" si="0"/>
        <v>9.5011574074074095E-4</v>
      </c>
      <c r="L9" s="240">
        <f t="shared" si="1"/>
        <v>8.969907407407364E-5</v>
      </c>
      <c r="M9" s="27">
        <v>15</v>
      </c>
    </row>
    <row r="10" spans="1:13" x14ac:dyDescent="0.2">
      <c r="A10" s="415" t="s">
        <v>13</v>
      </c>
      <c r="B10" s="67" t="s">
        <v>32</v>
      </c>
      <c r="C10" s="420" t="s">
        <v>297</v>
      </c>
      <c r="D10" s="154" t="s">
        <v>11</v>
      </c>
      <c r="E10" s="6">
        <v>1</v>
      </c>
      <c r="F10" s="148" t="s">
        <v>298</v>
      </c>
      <c r="G10" s="154" t="s">
        <v>12</v>
      </c>
      <c r="H10" s="6">
        <v>1</v>
      </c>
      <c r="I10" s="151" t="s">
        <v>299</v>
      </c>
      <c r="J10" s="163">
        <v>2</v>
      </c>
      <c r="K10" s="20">
        <f t="shared" si="0"/>
        <v>1.0615740740740742E-3</v>
      </c>
      <c r="L10" s="240">
        <f t="shared" si="1"/>
        <v>1.114583333333332E-4</v>
      </c>
      <c r="M10" s="27">
        <v>14</v>
      </c>
    </row>
    <row r="11" spans="1:13" x14ac:dyDescent="0.2">
      <c r="A11" s="415" t="s">
        <v>14</v>
      </c>
      <c r="B11" s="427" t="s">
        <v>227</v>
      </c>
      <c r="C11" s="420" t="s">
        <v>300</v>
      </c>
      <c r="D11" s="154" t="s">
        <v>13</v>
      </c>
      <c r="E11" s="6">
        <v>0</v>
      </c>
      <c r="F11" s="148" t="s">
        <v>301</v>
      </c>
      <c r="G11" s="154" t="s">
        <v>11</v>
      </c>
      <c r="H11" s="6">
        <v>0</v>
      </c>
      <c r="I11" s="151" t="s">
        <v>304</v>
      </c>
      <c r="J11" s="163">
        <v>0</v>
      </c>
      <c r="K11" s="20">
        <f t="shared" si="0"/>
        <v>1.0862268518518538E-3</v>
      </c>
      <c r="L11" s="240">
        <f t="shared" si="1"/>
        <v>2.4652777777779689E-5</v>
      </c>
      <c r="M11" s="27">
        <v>13</v>
      </c>
    </row>
    <row r="12" spans="1:13" x14ac:dyDescent="0.2">
      <c r="A12" s="415" t="s">
        <v>15</v>
      </c>
      <c r="B12" s="67" t="s">
        <v>99</v>
      </c>
      <c r="C12" s="420" t="s">
        <v>303</v>
      </c>
      <c r="D12" s="154" t="s">
        <v>16</v>
      </c>
      <c r="E12" s="6">
        <v>0</v>
      </c>
      <c r="F12" s="148" t="s">
        <v>302</v>
      </c>
      <c r="G12" s="154" t="s">
        <v>15</v>
      </c>
      <c r="H12" s="6">
        <v>1</v>
      </c>
      <c r="I12" s="151" t="s">
        <v>305</v>
      </c>
      <c r="J12" s="163">
        <v>1</v>
      </c>
      <c r="K12" s="20">
        <f t="shared" si="0"/>
        <v>1.4519675925925915E-3</v>
      </c>
      <c r="L12" s="240">
        <f t="shared" si="1"/>
        <v>3.6574074074073766E-4</v>
      </c>
      <c r="M12" s="27">
        <v>12</v>
      </c>
    </row>
    <row r="13" spans="1:13" x14ac:dyDescent="0.2">
      <c r="A13" s="415" t="s">
        <v>16</v>
      </c>
      <c r="B13" s="67" t="s">
        <v>66</v>
      </c>
      <c r="C13" s="420" t="s">
        <v>306</v>
      </c>
      <c r="D13" s="154" t="s">
        <v>17</v>
      </c>
      <c r="E13" s="6">
        <v>1</v>
      </c>
      <c r="F13" s="148" t="s">
        <v>307</v>
      </c>
      <c r="G13" s="154" t="s">
        <v>17</v>
      </c>
      <c r="H13" s="6">
        <v>0</v>
      </c>
      <c r="I13" s="151" t="s">
        <v>345</v>
      </c>
      <c r="J13" s="163">
        <v>1</v>
      </c>
      <c r="K13" s="20">
        <f t="shared" si="0"/>
        <v>1.6236111111111104E-3</v>
      </c>
      <c r="L13" s="240">
        <f t="shared" si="1"/>
        <v>1.7164351851851889E-4</v>
      </c>
      <c r="M13" s="27">
        <v>11</v>
      </c>
    </row>
    <row r="14" spans="1:13" x14ac:dyDescent="0.2">
      <c r="A14" s="415" t="s">
        <v>17</v>
      </c>
      <c r="B14" s="67" t="s">
        <v>85</v>
      </c>
      <c r="C14" s="420" t="s">
        <v>308</v>
      </c>
      <c r="D14" s="154" t="s">
        <v>19</v>
      </c>
      <c r="E14" s="6">
        <v>0</v>
      </c>
      <c r="F14" s="148" t="s">
        <v>302</v>
      </c>
      <c r="G14" s="154" t="s">
        <v>15</v>
      </c>
      <c r="H14" s="6">
        <v>1</v>
      </c>
      <c r="I14" s="151" t="s">
        <v>346</v>
      </c>
      <c r="J14" s="163">
        <v>1</v>
      </c>
      <c r="K14" s="20">
        <f t="shared" si="0"/>
        <v>1.7829861111111085E-3</v>
      </c>
      <c r="L14" s="240">
        <f t="shared" si="1"/>
        <v>1.5937499999999806E-4</v>
      </c>
      <c r="M14" s="27">
        <v>10</v>
      </c>
    </row>
    <row r="15" spans="1:13" x14ac:dyDescent="0.2">
      <c r="A15" s="415" t="s">
        <v>18</v>
      </c>
      <c r="B15" s="67" t="s">
        <v>50</v>
      </c>
      <c r="C15" s="420" t="s">
        <v>309</v>
      </c>
      <c r="D15" s="154" t="s">
        <v>10</v>
      </c>
      <c r="E15" s="6">
        <v>3</v>
      </c>
      <c r="F15" s="148" t="s">
        <v>310</v>
      </c>
      <c r="G15" s="154" t="s">
        <v>18</v>
      </c>
      <c r="H15" s="6">
        <v>1</v>
      </c>
      <c r="I15" s="151" t="s">
        <v>311</v>
      </c>
      <c r="J15" s="163">
        <v>4</v>
      </c>
      <c r="K15" s="20">
        <f t="shared" si="0"/>
        <v>2.0256944444444463E-3</v>
      </c>
      <c r="L15" s="240">
        <f t="shared" si="1"/>
        <v>2.4270833333333783E-4</v>
      </c>
      <c r="M15" s="27">
        <v>9</v>
      </c>
    </row>
    <row r="16" spans="1:13" x14ac:dyDescent="0.2">
      <c r="A16" s="415" t="s">
        <v>19</v>
      </c>
      <c r="B16" s="67" t="s">
        <v>108</v>
      </c>
      <c r="C16" s="420" t="s">
        <v>312</v>
      </c>
      <c r="D16" s="154" t="s">
        <v>18</v>
      </c>
      <c r="E16" s="6">
        <v>1</v>
      </c>
      <c r="F16" s="148" t="s">
        <v>313</v>
      </c>
      <c r="G16" s="154" t="s">
        <v>21</v>
      </c>
      <c r="H16" s="6">
        <v>0</v>
      </c>
      <c r="I16" s="151" t="s">
        <v>314</v>
      </c>
      <c r="J16" s="163">
        <v>1</v>
      </c>
      <c r="K16" s="20">
        <f t="shared" si="0"/>
        <v>2.1232638888888881E-3</v>
      </c>
      <c r="L16" s="240">
        <f t="shared" si="1"/>
        <v>9.7569444444441794E-5</v>
      </c>
      <c r="M16" s="27">
        <v>8</v>
      </c>
    </row>
    <row r="17" spans="1:13" x14ac:dyDescent="0.2">
      <c r="A17" s="415" t="s">
        <v>20</v>
      </c>
      <c r="B17" s="67" t="s">
        <v>74</v>
      </c>
      <c r="C17" s="420" t="s">
        <v>315</v>
      </c>
      <c r="D17" s="154" t="s">
        <v>20</v>
      </c>
      <c r="E17" s="6">
        <v>0</v>
      </c>
      <c r="F17" s="148" t="s">
        <v>316</v>
      </c>
      <c r="G17" s="154" t="s">
        <v>19</v>
      </c>
      <c r="H17" s="6">
        <v>1</v>
      </c>
      <c r="I17" s="151" t="s">
        <v>317</v>
      </c>
      <c r="J17" s="163">
        <v>1</v>
      </c>
      <c r="K17" s="20">
        <f t="shared" si="0"/>
        <v>2.3245370370370364E-3</v>
      </c>
      <c r="L17" s="240">
        <f t="shared" si="1"/>
        <v>2.0127314814814834E-4</v>
      </c>
      <c r="M17" s="27">
        <v>7</v>
      </c>
    </row>
    <row r="18" spans="1:13" x14ac:dyDescent="0.2">
      <c r="A18" s="416" t="s">
        <v>21</v>
      </c>
      <c r="B18" s="424" t="s">
        <v>34</v>
      </c>
      <c r="C18" s="420" t="s">
        <v>315</v>
      </c>
      <c r="D18" s="155" t="s">
        <v>20</v>
      </c>
      <c r="E18" s="53">
        <v>1</v>
      </c>
      <c r="F18" s="149" t="s">
        <v>318</v>
      </c>
      <c r="G18" s="155" t="s">
        <v>20</v>
      </c>
      <c r="H18" s="53">
        <v>2</v>
      </c>
      <c r="I18" s="151" t="s">
        <v>319</v>
      </c>
      <c r="J18" s="163">
        <v>3</v>
      </c>
      <c r="K18" s="20">
        <f t="shared" si="0"/>
        <v>2.5643518518518524E-3</v>
      </c>
      <c r="L18" s="240">
        <f t="shared" si="1"/>
        <v>2.3981481481481597E-4</v>
      </c>
      <c r="M18" s="27">
        <v>6</v>
      </c>
    </row>
    <row r="19" spans="1:13" x14ac:dyDescent="0.2">
      <c r="A19" s="415" t="s">
        <v>22</v>
      </c>
      <c r="B19" s="67" t="s">
        <v>68</v>
      </c>
      <c r="C19" s="421" t="s">
        <v>320</v>
      </c>
      <c r="D19" s="154" t="s">
        <v>25</v>
      </c>
      <c r="E19" s="6">
        <v>0</v>
      </c>
      <c r="F19" s="148" t="s">
        <v>321</v>
      </c>
      <c r="G19" s="154" t="s">
        <v>24</v>
      </c>
      <c r="H19" s="6">
        <v>0</v>
      </c>
      <c r="I19" s="151" t="s">
        <v>322</v>
      </c>
      <c r="J19" s="163">
        <v>0</v>
      </c>
      <c r="K19" s="20">
        <f t="shared" si="0"/>
        <v>3.0664351851851842E-3</v>
      </c>
      <c r="L19" s="240">
        <f t="shared" si="1"/>
        <v>5.0208333333333181E-4</v>
      </c>
      <c r="M19" s="27">
        <v>5</v>
      </c>
    </row>
    <row r="20" spans="1:13" x14ac:dyDescent="0.2">
      <c r="A20" s="417" t="s">
        <v>23</v>
      </c>
      <c r="B20" s="425" t="s">
        <v>101</v>
      </c>
      <c r="C20" s="421" t="s">
        <v>323</v>
      </c>
      <c r="D20" s="154" t="s">
        <v>22</v>
      </c>
      <c r="E20" s="231">
        <v>0</v>
      </c>
      <c r="F20" s="407" t="s">
        <v>324</v>
      </c>
      <c r="G20" s="406" t="s">
        <v>22</v>
      </c>
      <c r="H20" s="231">
        <v>0</v>
      </c>
      <c r="I20" s="151" t="s">
        <v>325</v>
      </c>
      <c r="J20" s="163">
        <v>0</v>
      </c>
      <c r="K20" s="20">
        <f t="shared" si="0"/>
        <v>3.0953703703703716E-3</v>
      </c>
      <c r="L20" s="240">
        <f t="shared" si="1"/>
        <v>2.8935185185187395E-5</v>
      </c>
      <c r="M20" s="27">
        <v>4</v>
      </c>
    </row>
    <row r="21" spans="1:13" x14ac:dyDescent="0.2">
      <c r="A21" s="417" t="s">
        <v>24</v>
      </c>
      <c r="B21" s="425" t="s">
        <v>35</v>
      </c>
      <c r="C21" s="421" t="s">
        <v>326</v>
      </c>
      <c r="D21" s="154" t="s">
        <v>23</v>
      </c>
      <c r="E21" s="231">
        <v>0</v>
      </c>
      <c r="F21" s="407" t="s">
        <v>327</v>
      </c>
      <c r="G21" s="406" t="s">
        <v>23</v>
      </c>
      <c r="H21" s="231">
        <v>0</v>
      </c>
      <c r="I21" s="151" t="s">
        <v>328</v>
      </c>
      <c r="J21" s="163">
        <v>0</v>
      </c>
      <c r="K21" s="20">
        <f t="shared" si="0"/>
        <v>3.1954861111111107E-3</v>
      </c>
      <c r="L21" s="240">
        <f t="shared" si="1"/>
        <v>1.0011574074073916E-4</v>
      </c>
      <c r="M21" s="27">
        <v>3</v>
      </c>
    </row>
    <row r="22" spans="1:13" x14ac:dyDescent="0.2">
      <c r="A22" s="417" t="s">
        <v>25</v>
      </c>
      <c r="B22" s="425" t="s">
        <v>67</v>
      </c>
      <c r="C22" s="421" t="s">
        <v>329</v>
      </c>
      <c r="D22" s="154" t="s">
        <v>24</v>
      </c>
      <c r="E22" s="231">
        <v>0</v>
      </c>
      <c r="F22" s="407" t="s">
        <v>330</v>
      </c>
      <c r="G22" s="406" t="s">
        <v>25</v>
      </c>
      <c r="H22" s="231">
        <v>2</v>
      </c>
      <c r="I22" s="151" t="s">
        <v>347</v>
      </c>
      <c r="J22" s="163">
        <v>2</v>
      </c>
      <c r="K22" s="20">
        <f t="shared" si="0"/>
        <v>4.3920138888888897E-3</v>
      </c>
      <c r="L22" s="240">
        <f t="shared" si="1"/>
        <v>1.196527777777779E-3</v>
      </c>
      <c r="M22" s="27">
        <v>2</v>
      </c>
    </row>
    <row r="23" spans="1:13" ht="13.5" thickBot="1" x14ac:dyDescent="0.25">
      <c r="A23" s="418" t="s">
        <v>93</v>
      </c>
      <c r="B23" s="426" t="s">
        <v>155</v>
      </c>
      <c r="C23" s="422" t="s">
        <v>331</v>
      </c>
      <c r="D23" s="408" t="s">
        <v>93</v>
      </c>
      <c r="E23" s="54">
        <v>1</v>
      </c>
      <c r="F23" s="150" t="s">
        <v>332</v>
      </c>
      <c r="G23" s="156" t="s">
        <v>93</v>
      </c>
      <c r="H23" s="54">
        <v>0</v>
      </c>
      <c r="I23" s="160" t="s">
        <v>333</v>
      </c>
      <c r="J23" s="164">
        <v>1</v>
      </c>
      <c r="K23" s="20">
        <f t="shared" si="0"/>
        <v>4.4762731481481459E-3</v>
      </c>
      <c r="L23" s="240">
        <f t="shared" si="1"/>
        <v>8.4259259259256147E-5</v>
      </c>
      <c r="M23" s="31">
        <v>1</v>
      </c>
    </row>
    <row r="24" spans="1:13" x14ac:dyDescent="0.2">
      <c r="A24" s="400"/>
      <c r="B24" s="51"/>
      <c r="C24" s="401"/>
      <c r="D24" s="402"/>
      <c r="E24" s="403"/>
      <c r="F24" s="401"/>
      <c r="G24" s="402"/>
      <c r="H24" s="403"/>
      <c r="I24" s="404"/>
      <c r="J24" s="405"/>
      <c r="K24" s="405"/>
      <c r="L24" s="405"/>
      <c r="M24" s="403"/>
    </row>
    <row r="26" spans="1:13" ht="13.5" thickBot="1" x14ac:dyDescent="0.25">
      <c r="A26" s="147" t="s">
        <v>88</v>
      </c>
      <c r="B26" s="59" t="s">
        <v>44</v>
      </c>
      <c r="C26" s="8"/>
      <c r="D26" s="152"/>
      <c r="E26" s="65"/>
      <c r="F26" s="66"/>
      <c r="G26" s="159"/>
      <c r="H26" s="66"/>
      <c r="I26" s="66"/>
      <c r="J26" s="66"/>
      <c r="K26" s="66"/>
      <c r="L26" s="66"/>
      <c r="M26" s="66"/>
    </row>
    <row r="27" spans="1:13" ht="48" customHeight="1" thickBot="1" x14ac:dyDescent="0.25">
      <c r="A27" s="62" t="s">
        <v>0</v>
      </c>
      <c r="B27" s="63" t="s">
        <v>1</v>
      </c>
      <c r="C27" s="63" t="s">
        <v>83</v>
      </c>
      <c r="D27" s="157" t="s">
        <v>0</v>
      </c>
      <c r="E27" s="165" t="s">
        <v>26</v>
      </c>
      <c r="F27" s="63" t="s">
        <v>84</v>
      </c>
      <c r="G27" s="157" t="s">
        <v>0</v>
      </c>
      <c r="H27" s="165" t="s">
        <v>27</v>
      </c>
      <c r="I27" s="64" t="s">
        <v>28</v>
      </c>
      <c r="J27" s="162" t="s">
        <v>138</v>
      </c>
      <c r="K27" s="108" t="s">
        <v>73</v>
      </c>
      <c r="L27" s="108" t="s">
        <v>62</v>
      </c>
      <c r="M27" s="58" t="s">
        <v>42</v>
      </c>
    </row>
    <row r="28" spans="1:13" x14ac:dyDescent="0.2">
      <c r="A28" s="61" t="s">
        <v>7</v>
      </c>
      <c r="B28" s="438" t="s">
        <v>114</v>
      </c>
      <c r="C28" s="443">
        <v>0.16319444444444445</v>
      </c>
      <c r="D28" s="410" t="s">
        <v>7</v>
      </c>
      <c r="E28" s="411">
        <v>0</v>
      </c>
      <c r="F28" s="444">
        <v>0.37083333333333335</v>
      </c>
      <c r="G28" s="410" t="s">
        <v>7</v>
      </c>
      <c r="H28" s="411">
        <v>0</v>
      </c>
      <c r="I28" s="445" t="s">
        <v>348</v>
      </c>
      <c r="J28" s="446" t="s">
        <v>126</v>
      </c>
      <c r="K28" s="123">
        <v>0</v>
      </c>
      <c r="L28" s="447">
        <v>0</v>
      </c>
      <c r="M28" s="442">
        <v>10</v>
      </c>
    </row>
    <row r="29" spans="1:13" x14ac:dyDescent="0.2">
      <c r="A29" s="26" t="s">
        <v>8</v>
      </c>
      <c r="B29" s="438" t="s">
        <v>139</v>
      </c>
      <c r="C29" s="448">
        <v>0.16388888888888889</v>
      </c>
      <c r="D29" s="154" t="s">
        <v>8</v>
      </c>
      <c r="E29" s="6">
        <v>1</v>
      </c>
      <c r="F29" s="52">
        <v>0.40833333333333338</v>
      </c>
      <c r="G29" s="154" t="s">
        <v>8</v>
      </c>
      <c r="H29" s="6">
        <v>0</v>
      </c>
      <c r="I29" s="166" t="s">
        <v>334</v>
      </c>
      <c r="J29" s="168">
        <v>1</v>
      </c>
      <c r="K29" s="20">
        <f>I29-$I$28</f>
        <v>1.0185185185185176E-3</v>
      </c>
      <c r="L29" s="449">
        <f>I29-I28</f>
        <v>1.0185185185185176E-3</v>
      </c>
      <c r="M29" s="393">
        <v>9</v>
      </c>
    </row>
    <row r="30" spans="1:13" x14ac:dyDescent="0.2">
      <c r="A30" s="26" t="s">
        <v>9</v>
      </c>
      <c r="B30" s="439" t="s">
        <v>158</v>
      </c>
      <c r="C30" s="448">
        <v>0.17361111111111113</v>
      </c>
      <c r="D30" s="154" t="s">
        <v>10</v>
      </c>
      <c r="E30" s="6">
        <v>0</v>
      </c>
      <c r="F30" s="52">
        <v>0.42569444444444443</v>
      </c>
      <c r="G30" s="154" t="s">
        <v>9</v>
      </c>
      <c r="H30" s="6">
        <v>0</v>
      </c>
      <c r="I30" s="166" t="s">
        <v>335</v>
      </c>
      <c r="J30" s="168">
        <v>0</v>
      </c>
      <c r="K30" s="20">
        <f>I30-$I$28</f>
        <v>1.5046296296296283E-3</v>
      </c>
      <c r="L30" s="449">
        <f>I30-I29</f>
        <v>4.8611111111111077E-4</v>
      </c>
      <c r="M30" s="393">
        <v>8</v>
      </c>
    </row>
    <row r="31" spans="1:13" x14ac:dyDescent="0.2">
      <c r="A31" s="26" t="s">
        <v>10</v>
      </c>
      <c r="B31" s="440" t="s">
        <v>226</v>
      </c>
      <c r="C31" s="448">
        <v>0.19513888888888889</v>
      </c>
      <c r="D31" s="154" t="s">
        <v>11</v>
      </c>
      <c r="E31" s="6">
        <v>0</v>
      </c>
      <c r="F31" s="52">
        <v>0.45347222222222222</v>
      </c>
      <c r="G31" s="154" t="s">
        <v>11</v>
      </c>
      <c r="H31" s="6">
        <v>0</v>
      </c>
      <c r="I31" s="166" t="s">
        <v>336</v>
      </c>
      <c r="J31" s="168">
        <v>0</v>
      </c>
      <c r="K31" s="20">
        <f>I31-$I$28</f>
        <v>2.1296296296296289E-3</v>
      </c>
      <c r="L31" s="449">
        <f>I31-I30</f>
        <v>6.2500000000000056E-4</v>
      </c>
      <c r="M31" s="393">
        <v>7</v>
      </c>
    </row>
    <row r="32" spans="1:13" ht="13.5" thickBot="1" x14ac:dyDescent="0.25">
      <c r="A32" s="28" t="s">
        <v>11</v>
      </c>
      <c r="B32" s="441" t="s">
        <v>446</v>
      </c>
      <c r="C32" s="450">
        <v>0.16874999999999998</v>
      </c>
      <c r="D32" s="156" t="s">
        <v>9</v>
      </c>
      <c r="E32" s="54">
        <v>2</v>
      </c>
      <c r="F32" s="55">
        <v>0.45</v>
      </c>
      <c r="G32" s="156" t="s">
        <v>10</v>
      </c>
      <c r="H32" s="54">
        <v>1</v>
      </c>
      <c r="I32" s="167" t="s">
        <v>337</v>
      </c>
      <c r="J32" s="169">
        <v>3</v>
      </c>
      <c r="K32" s="30">
        <f>I32-$I$28</f>
        <v>2.6504629629629621E-3</v>
      </c>
      <c r="L32" s="451">
        <f>I32-I31</f>
        <v>5.2083333333333322E-4</v>
      </c>
      <c r="M32" s="394">
        <v>6</v>
      </c>
    </row>
    <row r="35" spans="1:13" ht="13.5" thickBot="1" x14ac:dyDescent="0.25">
      <c r="A35" s="147" t="s">
        <v>341</v>
      </c>
      <c r="B35" s="59" t="s">
        <v>342</v>
      </c>
      <c r="C35" s="8"/>
      <c r="D35" s="152"/>
      <c r="E35" s="65"/>
      <c r="F35" s="66"/>
      <c r="G35" s="159"/>
      <c r="H35" s="66"/>
      <c r="I35" s="66"/>
      <c r="J35" s="66"/>
      <c r="K35" s="66"/>
      <c r="L35" s="66"/>
      <c r="M35" s="66"/>
    </row>
    <row r="36" spans="1:13" ht="39" thickBot="1" x14ac:dyDescent="0.25">
      <c r="A36" s="62" t="s">
        <v>0</v>
      </c>
      <c r="B36" s="63" t="s">
        <v>1</v>
      </c>
      <c r="C36" s="63" t="s">
        <v>83</v>
      </c>
      <c r="D36" s="157" t="s">
        <v>0</v>
      </c>
      <c r="E36" s="165" t="s">
        <v>26</v>
      </c>
      <c r="F36" s="64" t="s">
        <v>28</v>
      </c>
      <c r="G36" s="157" t="s">
        <v>0</v>
      </c>
      <c r="H36" s="165"/>
      <c r="I36" s="64"/>
      <c r="J36" s="162"/>
      <c r="K36" s="108" t="s">
        <v>73</v>
      </c>
      <c r="L36" s="108" t="s">
        <v>62</v>
      </c>
      <c r="M36" s="58" t="s">
        <v>42</v>
      </c>
    </row>
    <row r="37" spans="1:13" x14ac:dyDescent="0.2">
      <c r="A37" s="61" t="s">
        <v>7</v>
      </c>
      <c r="B37" s="434" t="s">
        <v>338</v>
      </c>
      <c r="C37" s="443">
        <v>9.7916666666666666E-2</v>
      </c>
      <c r="D37" s="410" t="s">
        <v>7</v>
      </c>
      <c r="E37" s="411">
        <v>0</v>
      </c>
      <c r="F37" s="453" t="s">
        <v>349</v>
      </c>
      <c r="G37" s="410"/>
      <c r="H37" s="411"/>
      <c r="I37" s="445"/>
      <c r="J37" s="446"/>
      <c r="K37" s="123">
        <v>0</v>
      </c>
      <c r="L37" s="447">
        <v>0</v>
      </c>
      <c r="M37" s="442">
        <v>10</v>
      </c>
    </row>
    <row r="38" spans="1:13" x14ac:dyDescent="0.2">
      <c r="A38" s="26" t="s">
        <v>8</v>
      </c>
      <c r="B38" s="435" t="s">
        <v>339</v>
      </c>
      <c r="C38" s="448">
        <v>9.930555555555555E-2</v>
      </c>
      <c r="D38" s="154" t="s">
        <v>8</v>
      </c>
      <c r="E38" s="6">
        <v>0</v>
      </c>
      <c r="F38" s="452" t="s">
        <v>343</v>
      </c>
      <c r="G38" s="154"/>
      <c r="H38" s="6"/>
      <c r="I38" s="166"/>
      <c r="J38" s="168"/>
      <c r="K38" s="20">
        <v>4.6296296296296293E-4</v>
      </c>
      <c r="L38" s="449">
        <v>4.6296296296296293E-4</v>
      </c>
      <c r="M38" s="393">
        <v>9</v>
      </c>
    </row>
    <row r="39" spans="1:13" ht="13.5" thickBot="1" x14ac:dyDescent="0.25">
      <c r="A39" s="26" t="s">
        <v>9</v>
      </c>
      <c r="B39" s="455" t="s">
        <v>340</v>
      </c>
      <c r="C39" s="450">
        <v>0.12569444444444444</v>
      </c>
      <c r="D39" s="156" t="s">
        <v>9</v>
      </c>
      <c r="E39" s="54">
        <v>0</v>
      </c>
      <c r="F39" s="454" t="s">
        <v>344</v>
      </c>
      <c r="G39" s="156"/>
      <c r="H39" s="54"/>
      <c r="I39" s="167"/>
      <c r="J39" s="169"/>
      <c r="K39" s="30">
        <f>F39-$F$37</f>
        <v>8.0810185185185152E-4</v>
      </c>
      <c r="L39" s="451">
        <f>F39-F38</f>
        <v>8.0347222222222191E-4</v>
      </c>
      <c r="M39" s="393">
        <v>8</v>
      </c>
    </row>
  </sheetData>
  <mergeCells count="2">
    <mergeCell ref="A1:M1"/>
    <mergeCell ref="E2:M2"/>
  </mergeCells>
  <phoneticPr fontId="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3" zoomScale="90" zoomScaleNormal="90" workbookViewId="0">
      <selection activeCell="K3" sqref="K3"/>
    </sheetView>
  </sheetViews>
  <sheetFormatPr defaultColWidth="11.5703125" defaultRowHeight="12.75" x14ac:dyDescent="0.2"/>
  <cols>
    <col min="1" max="1" width="11.5703125" customWidth="1"/>
    <col min="2" max="2" width="25.140625" customWidth="1"/>
    <col min="3" max="3" width="11.5703125" customWidth="1"/>
    <col min="4" max="4" width="8.7109375" customWidth="1"/>
    <col min="5" max="11" width="11.5703125" customWidth="1"/>
    <col min="12" max="12" width="8.5703125" customWidth="1"/>
    <col min="13" max="13" width="8" customWidth="1"/>
    <col min="14" max="15" width="11.5703125" customWidth="1"/>
    <col min="16" max="16" width="12.28515625" customWidth="1"/>
    <col min="17" max="17" width="11.5703125" customWidth="1"/>
    <col min="18" max="18" width="11.5703125" style="10" customWidth="1"/>
  </cols>
  <sheetData>
    <row r="1" spans="1:19" ht="15.75" x14ac:dyDescent="0.25">
      <c r="A1" s="2" t="s">
        <v>72</v>
      </c>
      <c r="B1" s="75"/>
      <c r="C1" s="3"/>
      <c r="D1" s="3"/>
      <c r="F1" s="3"/>
      <c r="G1" s="3"/>
      <c r="L1" s="3"/>
      <c r="M1" s="3"/>
    </row>
    <row r="2" spans="1:19" ht="13.5" thickBot="1" x14ac:dyDescent="0.25"/>
    <row r="3" spans="1:19" x14ac:dyDescent="0.2">
      <c r="A3" s="698" t="s">
        <v>55</v>
      </c>
      <c r="B3" s="705" t="s">
        <v>37</v>
      </c>
      <c r="C3" s="693" t="s">
        <v>38</v>
      </c>
      <c r="D3" s="694"/>
      <c r="E3" s="174"/>
      <c r="F3" s="704" t="s">
        <v>140</v>
      </c>
      <c r="G3" s="694"/>
      <c r="H3" s="695" t="s">
        <v>54</v>
      </c>
      <c r="I3" s="696"/>
      <c r="J3" s="697"/>
      <c r="K3" s="178"/>
      <c r="L3" s="704" t="s">
        <v>141</v>
      </c>
      <c r="M3" s="694"/>
      <c r="N3" s="695" t="s">
        <v>39</v>
      </c>
      <c r="O3" s="696"/>
      <c r="P3" s="696"/>
      <c r="Q3" s="697"/>
      <c r="R3" s="707" t="s">
        <v>42</v>
      </c>
    </row>
    <row r="4" spans="1:19" ht="26.25" thickBot="1" x14ac:dyDescent="0.25">
      <c r="A4" s="699"/>
      <c r="B4" s="706"/>
      <c r="C4" s="13" t="s">
        <v>56</v>
      </c>
      <c r="D4" s="14" t="s">
        <v>0</v>
      </c>
      <c r="E4" s="175" t="s">
        <v>59</v>
      </c>
      <c r="F4" s="172" t="s">
        <v>56</v>
      </c>
      <c r="G4" s="14" t="s">
        <v>0</v>
      </c>
      <c r="H4" s="171" t="s">
        <v>59</v>
      </c>
      <c r="I4" s="180" t="s">
        <v>57</v>
      </c>
      <c r="J4" s="181" t="s">
        <v>58</v>
      </c>
      <c r="K4" s="179" t="s">
        <v>59</v>
      </c>
      <c r="L4" s="172" t="s">
        <v>56</v>
      </c>
      <c r="M4" s="14" t="s">
        <v>0</v>
      </c>
      <c r="N4" s="182" t="s">
        <v>59</v>
      </c>
      <c r="O4" s="183" t="s">
        <v>73</v>
      </c>
      <c r="P4" s="180" t="s">
        <v>60</v>
      </c>
      <c r="Q4" s="181" t="s">
        <v>61</v>
      </c>
      <c r="R4" s="708"/>
    </row>
    <row r="5" spans="1:19" x14ac:dyDescent="0.2">
      <c r="A5" s="68">
        <v>1</v>
      </c>
      <c r="B5" s="624" t="s">
        <v>367</v>
      </c>
      <c r="C5" s="185">
        <v>5.7870370370370376E-3</v>
      </c>
      <c r="D5" s="202">
        <v>1</v>
      </c>
      <c r="E5" s="505">
        <v>6.5972222222222222E-3</v>
      </c>
      <c r="F5" s="484">
        <f t="shared" ref="F5:F35" si="0">E5-C5</f>
        <v>8.1018518518518462E-4</v>
      </c>
      <c r="G5" s="481">
        <v>3</v>
      </c>
      <c r="H5" s="505">
        <v>3.6307870370370372E-2</v>
      </c>
      <c r="I5" s="480">
        <f t="shared" ref="I5:I35" si="1">H5-E5</f>
        <v>2.9710648148148149E-2</v>
      </c>
      <c r="J5" s="481">
        <v>6</v>
      </c>
      <c r="K5" s="505">
        <v>3.6689814814814821E-2</v>
      </c>
      <c r="L5" s="484">
        <f t="shared" ref="L5:L35" si="2">K5-H5</f>
        <v>3.8194444444444864E-4</v>
      </c>
      <c r="M5" s="500">
        <v>5</v>
      </c>
      <c r="N5" s="486">
        <v>5.1793981481481483E-2</v>
      </c>
      <c r="O5" s="487"/>
      <c r="P5" s="480">
        <f t="shared" ref="P5:P35" si="3">N5-K5</f>
        <v>1.5104166666666662E-2</v>
      </c>
      <c r="Q5" s="481">
        <v>2</v>
      </c>
      <c r="R5" s="203"/>
    </row>
    <row r="6" spans="1:19" x14ac:dyDescent="0.2">
      <c r="A6" s="69">
        <v>2</v>
      </c>
      <c r="B6" s="133" t="s">
        <v>355</v>
      </c>
      <c r="C6" s="185">
        <v>6.5856481481481469E-3</v>
      </c>
      <c r="D6" s="202">
        <v>5</v>
      </c>
      <c r="E6" s="72">
        <v>7.789351851851852E-3</v>
      </c>
      <c r="F6" s="173">
        <f t="shared" si="0"/>
        <v>1.2037037037037051E-3</v>
      </c>
      <c r="G6" s="197">
        <v>19</v>
      </c>
      <c r="H6" s="72">
        <v>3.6342592592592593E-2</v>
      </c>
      <c r="I6" s="186">
        <f t="shared" si="1"/>
        <v>2.855324074074074E-2</v>
      </c>
      <c r="J6" s="197">
        <v>4</v>
      </c>
      <c r="K6" s="72">
        <v>3.6689814814814821E-2</v>
      </c>
      <c r="L6" s="173">
        <f t="shared" si="2"/>
        <v>3.4722222222222793E-4</v>
      </c>
      <c r="M6" s="197">
        <v>4</v>
      </c>
      <c r="N6" s="17">
        <v>5.1817129629629623E-2</v>
      </c>
      <c r="O6" s="15">
        <f>N6-N5</f>
        <v>2.3148148148140202E-5</v>
      </c>
      <c r="P6" s="186">
        <f t="shared" si="3"/>
        <v>1.5127314814814802E-2</v>
      </c>
      <c r="Q6" s="197">
        <v>3</v>
      </c>
      <c r="R6" s="218"/>
    </row>
    <row r="7" spans="1:19" x14ac:dyDescent="0.2">
      <c r="A7" s="68">
        <v>3</v>
      </c>
      <c r="B7" s="132" t="s">
        <v>146</v>
      </c>
      <c r="C7" s="185">
        <v>5.9375000000000009E-3</v>
      </c>
      <c r="D7" s="202">
        <v>2</v>
      </c>
      <c r="E7" s="72">
        <v>6.4467592592592597E-3</v>
      </c>
      <c r="F7" s="173">
        <f t="shared" si="0"/>
        <v>5.0925925925925878E-4</v>
      </c>
      <c r="G7" s="197">
        <v>1</v>
      </c>
      <c r="H7" s="72">
        <v>3.4050925925925922E-2</v>
      </c>
      <c r="I7" s="186">
        <f t="shared" si="1"/>
        <v>2.7604166666666662E-2</v>
      </c>
      <c r="J7" s="197">
        <v>2</v>
      </c>
      <c r="K7" s="72">
        <v>3.4618055555555555E-2</v>
      </c>
      <c r="L7" s="173">
        <f t="shared" si="2"/>
        <v>5.671296296296327E-4</v>
      </c>
      <c r="M7" s="491">
        <v>13</v>
      </c>
      <c r="N7" s="17">
        <v>5.2152777777777777E-2</v>
      </c>
      <c r="O7" s="15">
        <f>N7-N5</f>
        <v>3.5879629629629456E-4</v>
      </c>
      <c r="P7" s="186">
        <f t="shared" si="3"/>
        <v>1.7534722222222222E-2</v>
      </c>
      <c r="Q7" s="197">
        <v>6</v>
      </c>
      <c r="R7" s="204"/>
    </row>
    <row r="8" spans="1:19" x14ac:dyDescent="0.2">
      <c r="A8" s="69">
        <v>4</v>
      </c>
      <c r="B8" s="503" t="s">
        <v>34</v>
      </c>
      <c r="C8" s="185">
        <v>8.1828703703703699E-3</v>
      </c>
      <c r="D8" s="202">
        <v>16</v>
      </c>
      <c r="E8" s="72">
        <v>9.7222222222222224E-3</v>
      </c>
      <c r="F8" s="173">
        <f t="shared" si="0"/>
        <v>1.5393518518518525E-3</v>
      </c>
      <c r="G8" s="197">
        <v>27</v>
      </c>
      <c r="H8" s="72">
        <v>3.7395833333333336E-2</v>
      </c>
      <c r="I8" s="186">
        <f t="shared" si="1"/>
        <v>2.7673611111111114E-2</v>
      </c>
      <c r="J8" s="197">
        <v>3</v>
      </c>
      <c r="K8" s="72">
        <v>3.7696759259259256E-2</v>
      </c>
      <c r="L8" s="173">
        <f t="shared" si="2"/>
        <v>3.0092592592591977E-4</v>
      </c>
      <c r="M8" s="197">
        <v>2</v>
      </c>
      <c r="N8" s="17">
        <v>5.4178240740740735E-2</v>
      </c>
      <c r="O8" s="15">
        <f>N8-N5</f>
        <v>2.3842592592592526E-3</v>
      </c>
      <c r="P8" s="186">
        <f t="shared" si="3"/>
        <v>1.6481481481481479E-2</v>
      </c>
      <c r="Q8" s="197">
        <v>5</v>
      </c>
      <c r="R8" s="218">
        <v>20</v>
      </c>
    </row>
    <row r="9" spans="1:19" x14ac:dyDescent="0.2">
      <c r="A9" s="68">
        <v>5</v>
      </c>
      <c r="B9" s="494" t="s">
        <v>143</v>
      </c>
      <c r="C9" s="185">
        <v>7.106481481481481E-3</v>
      </c>
      <c r="D9" s="202">
        <v>6</v>
      </c>
      <c r="E9" s="72">
        <v>8.1365740740740738E-3</v>
      </c>
      <c r="F9" s="173">
        <f t="shared" si="0"/>
        <v>1.0300925925925929E-3</v>
      </c>
      <c r="G9" s="197">
        <v>12</v>
      </c>
      <c r="H9" s="72">
        <v>3.5069444444444445E-2</v>
      </c>
      <c r="I9" s="186">
        <f t="shared" si="1"/>
        <v>2.6932870370370371E-2</v>
      </c>
      <c r="J9" s="197">
        <v>1</v>
      </c>
      <c r="K9" s="72">
        <v>3.5949074074074071E-2</v>
      </c>
      <c r="L9" s="173">
        <f t="shared" si="2"/>
        <v>8.7962962962962604E-4</v>
      </c>
      <c r="M9" s="197">
        <v>24</v>
      </c>
      <c r="N9" s="17">
        <v>5.4976851851851853E-2</v>
      </c>
      <c r="O9" s="15">
        <f>N9-N5</f>
        <v>3.1828703703703706E-3</v>
      </c>
      <c r="P9" s="186">
        <f t="shared" si="3"/>
        <v>1.9027777777777782E-2</v>
      </c>
      <c r="Q9" s="197">
        <v>13</v>
      </c>
      <c r="R9" s="204"/>
    </row>
    <row r="10" spans="1:19" x14ac:dyDescent="0.2">
      <c r="A10" s="69">
        <v>6</v>
      </c>
      <c r="B10" s="233" t="s">
        <v>49</v>
      </c>
      <c r="C10" s="185">
        <v>8.0902777777777778E-3</v>
      </c>
      <c r="D10" s="202">
        <v>15</v>
      </c>
      <c r="E10" s="72">
        <v>9.2129629629629627E-3</v>
      </c>
      <c r="F10" s="173">
        <f t="shared" si="0"/>
        <v>1.1226851851851849E-3</v>
      </c>
      <c r="G10" s="197">
        <v>16</v>
      </c>
      <c r="H10" s="72">
        <v>3.7986111111111116E-2</v>
      </c>
      <c r="I10" s="186">
        <f t="shared" si="1"/>
        <v>2.8773148148148152E-2</v>
      </c>
      <c r="J10" s="197">
        <v>5</v>
      </c>
      <c r="K10" s="72">
        <v>3.861111111111111E-2</v>
      </c>
      <c r="L10" s="173">
        <f t="shared" si="2"/>
        <v>6.2499999999999362E-4</v>
      </c>
      <c r="M10" s="197">
        <v>18</v>
      </c>
      <c r="N10" s="17">
        <v>5.6597222222222222E-2</v>
      </c>
      <c r="O10" s="15">
        <f>N10-N5</f>
        <v>4.8032407407407399E-3</v>
      </c>
      <c r="P10" s="186">
        <f t="shared" si="3"/>
        <v>1.7986111111111112E-2</v>
      </c>
      <c r="Q10" s="197">
        <v>7</v>
      </c>
      <c r="R10" s="218">
        <v>19</v>
      </c>
    </row>
    <row r="11" spans="1:19" x14ac:dyDescent="0.2">
      <c r="A11" s="68">
        <v>7</v>
      </c>
      <c r="B11" s="132" t="s">
        <v>29</v>
      </c>
      <c r="C11" s="185">
        <v>6.5856481481481469E-3</v>
      </c>
      <c r="D11" s="202">
        <v>4</v>
      </c>
      <c r="E11" s="72">
        <v>7.5810185185185182E-3</v>
      </c>
      <c r="F11" s="173">
        <f t="shared" si="0"/>
        <v>9.9537037037037129E-4</v>
      </c>
      <c r="G11" s="197">
        <v>11</v>
      </c>
      <c r="H11" s="72">
        <v>3.7303240740740741E-2</v>
      </c>
      <c r="I11" s="186">
        <f t="shared" si="1"/>
        <v>2.9722222222222223E-2</v>
      </c>
      <c r="J11" s="197">
        <v>7</v>
      </c>
      <c r="K11" s="72">
        <v>3.7905092592592594E-2</v>
      </c>
      <c r="L11" s="173">
        <f t="shared" si="2"/>
        <v>6.0185185185185341E-4</v>
      </c>
      <c r="M11" s="197">
        <v>16</v>
      </c>
      <c r="N11" s="17">
        <v>5.6828703703703708E-2</v>
      </c>
      <c r="O11" s="15">
        <f>N11-N5</f>
        <v>5.0347222222222252E-3</v>
      </c>
      <c r="P11" s="186">
        <f t="shared" si="3"/>
        <v>1.8923611111111113E-2</v>
      </c>
      <c r="Q11" s="197">
        <v>11</v>
      </c>
      <c r="R11" s="204">
        <v>18</v>
      </c>
    </row>
    <row r="12" spans="1:19" x14ac:dyDescent="0.2">
      <c r="A12" s="69">
        <v>8</v>
      </c>
      <c r="B12" s="298" t="s">
        <v>227</v>
      </c>
      <c r="C12" s="185">
        <v>7.951388888888888E-3</v>
      </c>
      <c r="D12" s="202">
        <v>13</v>
      </c>
      <c r="E12" s="72">
        <v>8.7615740740740744E-3</v>
      </c>
      <c r="F12" s="173">
        <f t="shared" si="0"/>
        <v>8.1018518518518635E-4</v>
      </c>
      <c r="G12" s="197">
        <v>4</v>
      </c>
      <c r="H12" s="72">
        <v>3.8541666666666669E-2</v>
      </c>
      <c r="I12" s="186">
        <f t="shared" si="1"/>
        <v>2.9780092592592594E-2</v>
      </c>
      <c r="J12" s="197">
        <v>8</v>
      </c>
      <c r="K12" s="72">
        <v>3.9375E-2</v>
      </c>
      <c r="L12" s="173">
        <f t="shared" si="2"/>
        <v>8.3333333333333176E-4</v>
      </c>
      <c r="M12" s="197">
        <v>22</v>
      </c>
      <c r="N12" s="17">
        <v>5.9375000000000004E-2</v>
      </c>
      <c r="O12" s="15">
        <f>N12-N5</f>
        <v>7.5810185185185217E-3</v>
      </c>
      <c r="P12" s="186">
        <f t="shared" si="3"/>
        <v>2.0000000000000004E-2</v>
      </c>
      <c r="Q12" s="197">
        <v>17</v>
      </c>
      <c r="R12" s="218">
        <v>17</v>
      </c>
      <c r="S12" s="3"/>
    </row>
    <row r="13" spans="1:19" x14ac:dyDescent="0.2">
      <c r="A13" s="68">
        <v>9</v>
      </c>
      <c r="B13" s="131" t="s">
        <v>356</v>
      </c>
      <c r="C13" s="185">
        <v>8.0324074074074065E-3</v>
      </c>
      <c r="D13" s="202">
        <v>14</v>
      </c>
      <c r="E13" s="72">
        <v>9.2592592592592605E-3</v>
      </c>
      <c r="F13" s="173">
        <f t="shared" si="0"/>
        <v>1.226851851851854E-3</v>
      </c>
      <c r="G13" s="197">
        <v>20</v>
      </c>
      <c r="H13" s="72">
        <v>3.9942129629629626E-2</v>
      </c>
      <c r="I13" s="186">
        <f t="shared" si="1"/>
        <v>3.0682870370370367E-2</v>
      </c>
      <c r="J13" s="197">
        <v>11</v>
      </c>
      <c r="K13" s="72">
        <v>4.040509259259259E-2</v>
      </c>
      <c r="L13" s="173">
        <f t="shared" si="2"/>
        <v>4.6296296296296363E-4</v>
      </c>
      <c r="M13" s="491">
        <v>7</v>
      </c>
      <c r="N13" s="17">
        <v>5.9837962962962961E-2</v>
      </c>
      <c r="O13" s="15">
        <f>N13-N5</f>
        <v>8.0439814814814783E-3</v>
      </c>
      <c r="P13" s="186">
        <f t="shared" si="3"/>
        <v>1.9432870370370371E-2</v>
      </c>
      <c r="Q13" s="197">
        <v>16</v>
      </c>
      <c r="R13" s="204"/>
    </row>
    <row r="14" spans="1:19" x14ac:dyDescent="0.2">
      <c r="A14" s="69">
        <v>10</v>
      </c>
      <c r="B14" s="298" t="s">
        <v>48</v>
      </c>
      <c r="C14" s="471">
        <v>9.0624999999999994E-3</v>
      </c>
      <c r="D14" s="202">
        <v>24</v>
      </c>
      <c r="E14" s="471">
        <v>1.0717592592592593E-2</v>
      </c>
      <c r="F14" s="489">
        <f t="shared" si="0"/>
        <v>1.6550925925925934E-3</v>
      </c>
      <c r="G14" s="197">
        <v>28</v>
      </c>
      <c r="H14" s="488">
        <v>4.6157407407407404E-2</v>
      </c>
      <c r="I14" s="490">
        <f t="shared" si="1"/>
        <v>3.5439814814814813E-2</v>
      </c>
      <c r="J14" s="197">
        <v>25</v>
      </c>
      <c r="K14" s="488">
        <v>4.6666666666666669E-2</v>
      </c>
      <c r="L14" s="489">
        <f t="shared" si="2"/>
        <v>5.0925925925926485E-4</v>
      </c>
      <c r="M14" s="491">
        <v>11</v>
      </c>
      <c r="N14" s="492">
        <v>6.1701388888888896E-2</v>
      </c>
      <c r="O14" s="15">
        <f>N14-N5</f>
        <v>9.9074074074074134E-3</v>
      </c>
      <c r="P14" s="186">
        <f t="shared" si="3"/>
        <v>1.5034722222222227E-2</v>
      </c>
      <c r="Q14" s="197">
        <v>1</v>
      </c>
      <c r="R14" s="218"/>
    </row>
    <row r="15" spans="1:19" x14ac:dyDescent="0.2">
      <c r="A15" s="68">
        <v>11</v>
      </c>
      <c r="B15" s="132" t="s">
        <v>85</v>
      </c>
      <c r="C15" s="185">
        <v>8.9004629629629625E-3</v>
      </c>
      <c r="D15" s="202">
        <v>22</v>
      </c>
      <c r="E15" s="72">
        <v>1.0300925925925927E-2</v>
      </c>
      <c r="F15" s="173">
        <f t="shared" si="0"/>
        <v>1.4004629629629645E-3</v>
      </c>
      <c r="G15" s="197">
        <v>23</v>
      </c>
      <c r="H15" s="72">
        <v>4.1145833333333333E-2</v>
      </c>
      <c r="I15" s="186">
        <f t="shared" si="1"/>
        <v>3.0844907407407404E-2</v>
      </c>
      <c r="J15" s="197">
        <v>13</v>
      </c>
      <c r="K15" s="72">
        <v>4.2326388888888893E-2</v>
      </c>
      <c r="L15" s="173">
        <f t="shared" si="2"/>
        <v>1.1805555555555597E-3</v>
      </c>
      <c r="M15" s="491">
        <v>29</v>
      </c>
      <c r="N15" s="17">
        <v>6.1759259259259257E-2</v>
      </c>
      <c r="O15" s="15">
        <f>N15-N5</f>
        <v>9.9652777777777743E-3</v>
      </c>
      <c r="P15" s="186">
        <f t="shared" si="3"/>
        <v>1.9432870370370364E-2</v>
      </c>
      <c r="Q15" s="197">
        <v>15</v>
      </c>
      <c r="R15" s="204">
        <v>16</v>
      </c>
    </row>
    <row r="16" spans="1:19" x14ac:dyDescent="0.2">
      <c r="A16" s="69">
        <v>12</v>
      </c>
      <c r="B16" s="131" t="s">
        <v>31</v>
      </c>
      <c r="C16" s="185">
        <v>7.719907407407408E-3</v>
      </c>
      <c r="D16" s="202">
        <v>10</v>
      </c>
      <c r="E16" s="72">
        <v>8.4490740740740741E-3</v>
      </c>
      <c r="F16" s="173">
        <f t="shared" si="0"/>
        <v>7.2916666666666616E-4</v>
      </c>
      <c r="G16" s="197">
        <v>2</v>
      </c>
      <c r="H16" s="72">
        <v>4.5775462962962969E-2</v>
      </c>
      <c r="I16" s="186">
        <f t="shared" si="1"/>
        <v>3.7326388888888895E-2</v>
      </c>
      <c r="J16" s="197">
        <v>28</v>
      </c>
      <c r="K16" s="72">
        <v>4.6423611111111117E-2</v>
      </c>
      <c r="L16" s="173">
        <f t="shared" si="2"/>
        <v>6.481481481481477E-4</v>
      </c>
      <c r="M16" s="491">
        <v>19</v>
      </c>
      <c r="N16" s="17">
        <v>6.1886574074074073E-2</v>
      </c>
      <c r="O16" s="15">
        <f>N16-N5</f>
        <v>1.0092592592592591E-2</v>
      </c>
      <c r="P16" s="186">
        <f t="shared" si="3"/>
        <v>1.5462962962962956E-2</v>
      </c>
      <c r="Q16" s="197">
        <v>4</v>
      </c>
      <c r="R16" s="218">
        <v>15</v>
      </c>
    </row>
    <row r="17" spans="1:18" x14ac:dyDescent="0.2">
      <c r="A17" s="68">
        <v>13</v>
      </c>
      <c r="B17" s="132" t="s">
        <v>354</v>
      </c>
      <c r="C17" s="185">
        <v>7.1527777777777787E-3</v>
      </c>
      <c r="D17" s="202">
        <v>7</v>
      </c>
      <c r="E17" s="72">
        <v>7.9861111111111122E-3</v>
      </c>
      <c r="F17" s="173">
        <f t="shared" si="0"/>
        <v>8.333333333333335E-4</v>
      </c>
      <c r="G17" s="197">
        <v>5</v>
      </c>
      <c r="H17" s="72">
        <v>3.8854166666666669E-2</v>
      </c>
      <c r="I17" s="186">
        <f t="shared" si="1"/>
        <v>3.0868055555555558E-2</v>
      </c>
      <c r="J17" s="197">
        <v>14</v>
      </c>
      <c r="K17" s="72">
        <v>3.9444444444444442E-2</v>
      </c>
      <c r="L17" s="173">
        <f t="shared" si="2"/>
        <v>5.9027777777777291E-4</v>
      </c>
      <c r="M17" s="491">
        <v>15</v>
      </c>
      <c r="N17" s="17">
        <v>6.1979166666666669E-2</v>
      </c>
      <c r="O17" s="15">
        <f>N17-N5</f>
        <v>1.0185185185185186E-2</v>
      </c>
      <c r="P17" s="186">
        <f t="shared" si="3"/>
        <v>2.2534722222222227E-2</v>
      </c>
      <c r="Q17" s="197">
        <v>24</v>
      </c>
      <c r="R17" s="204"/>
    </row>
    <row r="18" spans="1:18" x14ac:dyDescent="0.2">
      <c r="A18" s="69">
        <v>14</v>
      </c>
      <c r="B18" s="132" t="s">
        <v>353</v>
      </c>
      <c r="C18" s="471">
        <v>8.2754629629629619E-3</v>
      </c>
      <c r="D18" s="202">
        <v>18</v>
      </c>
      <c r="E18" s="488">
        <v>9.432870370370371E-3</v>
      </c>
      <c r="F18" s="489">
        <f t="shared" si="0"/>
        <v>1.1574074074074091E-3</v>
      </c>
      <c r="G18" s="197">
        <v>17</v>
      </c>
      <c r="H18" s="488">
        <v>4.2430555555555555E-2</v>
      </c>
      <c r="I18" s="490">
        <f t="shared" si="1"/>
        <v>3.2997685185185185E-2</v>
      </c>
      <c r="J18" s="197">
        <v>19</v>
      </c>
      <c r="K18" s="488">
        <v>4.2766203703703702E-2</v>
      </c>
      <c r="L18" s="489">
        <f t="shared" si="2"/>
        <v>3.3564814814814742E-4</v>
      </c>
      <c r="M18" s="491">
        <v>3</v>
      </c>
      <c r="N18" s="492">
        <v>6.21875E-2</v>
      </c>
      <c r="O18" s="15">
        <f>N18-N5</f>
        <v>1.0393518518518517E-2</v>
      </c>
      <c r="P18" s="186">
        <f t="shared" si="3"/>
        <v>1.9421296296296298E-2</v>
      </c>
      <c r="Q18" s="197">
        <v>14</v>
      </c>
      <c r="R18" s="514"/>
    </row>
    <row r="19" spans="1:18" x14ac:dyDescent="0.2">
      <c r="A19" s="68">
        <v>15</v>
      </c>
      <c r="B19" s="624" t="s">
        <v>368</v>
      </c>
      <c r="C19" s="185">
        <v>1.0393518518518519E-2</v>
      </c>
      <c r="D19" s="202">
        <v>29</v>
      </c>
      <c r="E19" s="72">
        <v>1.1458333333333334E-2</v>
      </c>
      <c r="F19" s="173">
        <f t="shared" si="0"/>
        <v>1.0648148148148153E-3</v>
      </c>
      <c r="G19" s="197">
        <v>14</v>
      </c>
      <c r="H19" s="72">
        <v>4.2152777777777782E-2</v>
      </c>
      <c r="I19" s="186">
        <f t="shared" si="1"/>
        <v>3.0694444444444448E-2</v>
      </c>
      <c r="J19" s="197">
        <v>12</v>
      </c>
      <c r="K19" s="72">
        <v>4.2361111111111106E-2</v>
      </c>
      <c r="L19" s="173">
        <f t="shared" si="2"/>
        <v>2.0833333333332427E-4</v>
      </c>
      <c r="M19" s="197">
        <v>1</v>
      </c>
      <c r="N19" s="17">
        <v>6.2430555555555552E-2</v>
      </c>
      <c r="O19" s="15">
        <f>N19-N5</f>
        <v>1.0636574074074069E-2</v>
      </c>
      <c r="P19" s="186">
        <f t="shared" si="3"/>
        <v>2.0069444444444445E-2</v>
      </c>
      <c r="Q19" s="197">
        <v>18</v>
      </c>
      <c r="R19" s="205"/>
    </row>
    <row r="20" spans="1:18" x14ac:dyDescent="0.2">
      <c r="A20" s="69">
        <v>16</v>
      </c>
      <c r="B20" s="132" t="s">
        <v>147</v>
      </c>
      <c r="C20" s="185">
        <v>9.0046296296296298E-3</v>
      </c>
      <c r="D20" s="202">
        <v>23</v>
      </c>
      <c r="E20" s="72">
        <v>1.0185185185185184E-2</v>
      </c>
      <c r="F20" s="173">
        <f t="shared" si="0"/>
        <v>1.1805555555555545E-3</v>
      </c>
      <c r="G20" s="197">
        <v>18</v>
      </c>
      <c r="H20" s="72">
        <v>4.1377314814814818E-2</v>
      </c>
      <c r="I20" s="186">
        <f t="shared" si="1"/>
        <v>3.1192129629629632E-2</v>
      </c>
      <c r="J20" s="197">
        <v>15</v>
      </c>
      <c r="K20" s="72">
        <v>4.238425925925926E-2</v>
      </c>
      <c r="L20" s="173">
        <f t="shared" si="2"/>
        <v>1.0069444444444423E-3</v>
      </c>
      <c r="M20" s="491">
        <v>27</v>
      </c>
      <c r="N20" s="17">
        <v>6.2534722222222228E-2</v>
      </c>
      <c r="O20" s="15">
        <f>N20-N5</f>
        <v>1.0740740740740745E-2</v>
      </c>
      <c r="P20" s="186">
        <f t="shared" si="3"/>
        <v>2.0150462962962967E-2</v>
      </c>
      <c r="Q20" s="197">
        <v>19</v>
      </c>
      <c r="R20" s="204"/>
    </row>
    <row r="21" spans="1:18" x14ac:dyDescent="0.2">
      <c r="A21" s="68">
        <v>17</v>
      </c>
      <c r="B21" s="201" t="s">
        <v>50</v>
      </c>
      <c r="C21" s="185">
        <v>7.8472222222222224E-3</v>
      </c>
      <c r="D21" s="202">
        <v>11</v>
      </c>
      <c r="E21" s="72">
        <v>8.726851851851852E-3</v>
      </c>
      <c r="F21" s="173">
        <f t="shared" si="0"/>
        <v>8.7962962962962951E-4</v>
      </c>
      <c r="G21" s="197">
        <v>7</v>
      </c>
      <c r="H21" s="184">
        <v>4.1550925925925929E-2</v>
      </c>
      <c r="I21" s="186">
        <f t="shared" si="1"/>
        <v>3.2824074074074075E-2</v>
      </c>
      <c r="J21" s="197">
        <v>18</v>
      </c>
      <c r="K21" s="72">
        <v>4.2291666666666665E-2</v>
      </c>
      <c r="L21" s="173">
        <f t="shared" si="2"/>
        <v>7.4074074074073626E-4</v>
      </c>
      <c r="M21" s="491">
        <v>21</v>
      </c>
      <c r="N21" s="17">
        <v>6.2662037037037044E-2</v>
      </c>
      <c r="O21" s="15">
        <f>N21-N5</f>
        <v>1.0868055555555561E-2</v>
      </c>
      <c r="P21" s="186">
        <f t="shared" si="3"/>
        <v>2.0370370370370379E-2</v>
      </c>
      <c r="Q21" s="197">
        <v>20</v>
      </c>
      <c r="R21" s="205">
        <v>14</v>
      </c>
    </row>
    <row r="22" spans="1:18" x14ac:dyDescent="0.2">
      <c r="A22" s="69">
        <v>18</v>
      </c>
      <c r="B22" s="233" t="s">
        <v>74</v>
      </c>
      <c r="C22" s="185">
        <v>7.8703703703703713E-3</v>
      </c>
      <c r="D22" s="202">
        <v>12</v>
      </c>
      <c r="E22" s="72">
        <v>8.773148148148148E-3</v>
      </c>
      <c r="F22" s="173">
        <f t="shared" si="0"/>
        <v>9.0277777777777665E-4</v>
      </c>
      <c r="G22" s="197">
        <v>8</v>
      </c>
      <c r="H22" s="72">
        <v>4.2118055555555554E-2</v>
      </c>
      <c r="I22" s="186">
        <f t="shared" si="1"/>
        <v>3.3344907407407406E-2</v>
      </c>
      <c r="J22" s="197">
        <v>20</v>
      </c>
      <c r="K22" s="72">
        <v>4.2557870370370371E-2</v>
      </c>
      <c r="L22" s="173">
        <f t="shared" si="2"/>
        <v>4.3981481481481649E-4</v>
      </c>
      <c r="M22" s="197">
        <v>6</v>
      </c>
      <c r="N22" s="17">
        <v>6.3252314814814817E-2</v>
      </c>
      <c r="O22" s="15">
        <f>N22-N5</f>
        <v>1.1458333333333334E-2</v>
      </c>
      <c r="P22" s="186">
        <f t="shared" si="3"/>
        <v>2.0694444444444446E-2</v>
      </c>
      <c r="Q22" s="197">
        <v>21</v>
      </c>
      <c r="R22" s="204">
        <v>13</v>
      </c>
    </row>
    <row r="23" spans="1:18" x14ac:dyDescent="0.2">
      <c r="A23" s="68">
        <v>19</v>
      </c>
      <c r="B23" s="132" t="s">
        <v>364</v>
      </c>
      <c r="C23" s="185">
        <v>8.3333333333333332E-3</v>
      </c>
      <c r="D23" s="202">
        <v>19</v>
      </c>
      <c r="E23" s="72">
        <v>9.780092592592592E-3</v>
      </c>
      <c r="F23" s="173">
        <f t="shared" si="0"/>
        <v>1.4467592592592587E-3</v>
      </c>
      <c r="G23" s="197">
        <v>24</v>
      </c>
      <c r="H23" s="72">
        <v>4.2187499999999996E-2</v>
      </c>
      <c r="I23" s="186">
        <f t="shared" si="1"/>
        <v>3.2407407407407406E-2</v>
      </c>
      <c r="J23" s="197">
        <v>17</v>
      </c>
      <c r="K23" s="72">
        <v>4.2650462962962959E-2</v>
      </c>
      <c r="L23" s="173">
        <f t="shared" si="2"/>
        <v>4.6296296296296363E-4</v>
      </c>
      <c r="M23" s="197">
        <v>8</v>
      </c>
      <c r="N23" s="17">
        <v>6.3530092592592582E-2</v>
      </c>
      <c r="O23" s="15">
        <f>N23-N5</f>
        <v>1.17361111111111E-2</v>
      </c>
      <c r="P23" s="186">
        <f t="shared" si="3"/>
        <v>2.0879629629629623E-2</v>
      </c>
      <c r="Q23" s="197">
        <v>22</v>
      </c>
      <c r="R23" s="205"/>
    </row>
    <row r="24" spans="1:18" x14ac:dyDescent="0.2">
      <c r="A24" s="69">
        <v>20</v>
      </c>
      <c r="B24" s="132" t="s">
        <v>32</v>
      </c>
      <c r="C24" s="185">
        <v>8.5069444444444437E-3</v>
      </c>
      <c r="D24" s="202">
        <v>20</v>
      </c>
      <c r="E24" s="72">
        <v>9.3749999999999997E-3</v>
      </c>
      <c r="F24" s="173">
        <f t="shared" si="0"/>
        <v>8.6805555555555594E-4</v>
      </c>
      <c r="G24" s="197">
        <v>6</v>
      </c>
      <c r="H24" s="72">
        <v>4.0034722222222222E-2</v>
      </c>
      <c r="I24" s="186">
        <f t="shared" si="1"/>
        <v>3.065972222222222E-2</v>
      </c>
      <c r="J24" s="197">
        <v>10</v>
      </c>
      <c r="K24" s="72">
        <v>4.0543981481481479E-2</v>
      </c>
      <c r="L24" s="173">
        <f t="shared" si="2"/>
        <v>5.0925925925925791E-4</v>
      </c>
      <c r="M24" s="197">
        <v>10</v>
      </c>
      <c r="N24" s="17">
        <v>6.4236111111111105E-2</v>
      </c>
      <c r="O24" s="15">
        <f>N24-N5</f>
        <v>1.2442129629629622E-2</v>
      </c>
      <c r="P24" s="186">
        <f t="shared" si="3"/>
        <v>2.3692129629629625E-2</v>
      </c>
      <c r="Q24" s="197">
        <v>27</v>
      </c>
      <c r="R24" s="204">
        <v>12</v>
      </c>
    </row>
    <row r="25" spans="1:18" x14ac:dyDescent="0.2">
      <c r="A25" s="68">
        <v>21</v>
      </c>
      <c r="B25" s="427" t="s">
        <v>99</v>
      </c>
      <c r="C25" s="185">
        <v>9.4444444444444445E-3</v>
      </c>
      <c r="D25" s="202">
        <v>28</v>
      </c>
      <c r="E25" s="72">
        <v>1.0555555555555554E-2</v>
      </c>
      <c r="F25" s="173">
        <f t="shared" si="0"/>
        <v>1.1111111111111096E-3</v>
      </c>
      <c r="G25" s="197">
        <v>15</v>
      </c>
      <c r="H25" s="72">
        <v>4.0937500000000002E-2</v>
      </c>
      <c r="I25" s="186">
        <f t="shared" si="1"/>
        <v>3.0381944444444448E-2</v>
      </c>
      <c r="J25" s="197">
        <v>9</v>
      </c>
      <c r="K25" s="72">
        <v>4.1956018518518517E-2</v>
      </c>
      <c r="L25" s="173">
        <f t="shared" si="2"/>
        <v>1.0185185185185158E-3</v>
      </c>
      <c r="M25" s="197">
        <v>28</v>
      </c>
      <c r="N25" s="17">
        <v>6.474537037037037E-2</v>
      </c>
      <c r="O25" s="15">
        <f>N25-N5</f>
        <v>1.2951388888888887E-2</v>
      </c>
      <c r="P25" s="186">
        <f t="shared" si="3"/>
        <v>2.2789351851851852E-2</v>
      </c>
      <c r="Q25" s="197">
        <v>25</v>
      </c>
      <c r="R25" s="205">
        <v>11</v>
      </c>
    </row>
    <row r="26" spans="1:18" x14ac:dyDescent="0.2">
      <c r="A26" s="69">
        <v>22</v>
      </c>
      <c r="B26" s="494" t="s">
        <v>33</v>
      </c>
      <c r="C26" s="185">
        <v>8.773148148148148E-3</v>
      </c>
      <c r="D26" s="202">
        <v>21</v>
      </c>
      <c r="E26" s="72">
        <v>1.0231481481481482E-2</v>
      </c>
      <c r="F26" s="173">
        <f t="shared" si="0"/>
        <v>1.4583333333333341E-3</v>
      </c>
      <c r="G26" s="197">
        <v>25</v>
      </c>
      <c r="H26" s="72">
        <v>4.1666666666666664E-2</v>
      </c>
      <c r="I26" s="186">
        <f t="shared" si="1"/>
        <v>3.1435185185185184E-2</v>
      </c>
      <c r="J26" s="197">
        <v>16</v>
      </c>
      <c r="K26" s="72">
        <v>4.2881944444444438E-2</v>
      </c>
      <c r="L26" s="173">
        <f t="shared" si="2"/>
        <v>1.2152777777777735E-3</v>
      </c>
      <c r="M26" s="197">
        <v>30</v>
      </c>
      <c r="N26" s="17">
        <v>6.5219907407407407E-2</v>
      </c>
      <c r="O26" s="15">
        <f>N26-N5</f>
        <v>1.3425925925925924E-2</v>
      </c>
      <c r="P26" s="186">
        <f t="shared" si="3"/>
        <v>2.2337962962962969E-2</v>
      </c>
      <c r="Q26" s="197">
        <v>23</v>
      </c>
      <c r="R26" s="205">
        <v>10</v>
      </c>
    </row>
    <row r="27" spans="1:18" x14ac:dyDescent="0.2">
      <c r="A27" s="68">
        <v>23</v>
      </c>
      <c r="B27" s="233" t="s">
        <v>108</v>
      </c>
      <c r="C27" s="185">
        <v>9.3518518518518525E-3</v>
      </c>
      <c r="D27" s="202">
        <v>26</v>
      </c>
      <c r="E27" s="72">
        <v>1.0590277777777777E-2</v>
      </c>
      <c r="F27" s="173">
        <f t="shared" si="0"/>
        <v>1.2384259259259241E-3</v>
      </c>
      <c r="G27" s="197">
        <v>21</v>
      </c>
      <c r="H27" s="72">
        <v>4.5277777777777778E-2</v>
      </c>
      <c r="I27" s="186">
        <f t="shared" si="1"/>
        <v>3.4687500000000003E-2</v>
      </c>
      <c r="J27" s="197">
        <v>23</v>
      </c>
      <c r="K27" s="72">
        <v>4.6782407407407411E-2</v>
      </c>
      <c r="L27" s="173">
        <f t="shared" si="2"/>
        <v>1.5046296296296335E-3</v>
      </c>
      <c r="M27" s="491">
        <v>31</v>
      </c>
      <c r="N27" s="17">
        <v>6.5763888888888886E-2</v>
      </c>
      <c r="O27" s="15">
        <f>N27-N5</f>
        <v>1.3969907407407403E-2</v>
      </c>
      <c r="P27" s="186">
        <f t="shared" si="3"/>
        <v>1.8981481481481474E-2</v>
      </c>
      <c r="Q27" s="197">
        <v>12</v>
      </c>
      <c r="R27" s="205">
        <v>9</v>
      </c>
    </row>
    <row r="28" spans="1:18" x14ac:dyDescent="0.2">
      <c r="A28" s="69">
        <v>24</v>
      </c>
      <c r="B28" s="132" t="s">
        <v>150</v>
      </c>
      <c r="C28" s="185">
        <v>6.4004629629629628E-3</v>
      </c>
      <c r="D28" s="202">
        <v>3</v>
      </c>
      <c r="E28" s="72">
        <v>8.564814814814815E-3</v>
      </c>
      <c r="F28" s="173">
        <f t="shared" si="0"/>
        <v>2.1643518518518522E-3</v>
      </c>
      <c r="G28" s="197">
        <v>31</v>
      </c>
      <c r="H28" s="72">
        <v>4.2731481481481481E-2</v>
      </c>
      <c r="I28" s="186">
        <f t="shared" si="1"/>
        <v>3.4166666666666665E-2</v>
      </c>
      <c r="J28" s="197">
        <v>22</v>
      </c>
      <c r="K28" s="72">
        <v>4.3275462962962967E-2</v>
      </c>
      <c r="L28" s="173">
        <f t="shared" si="2"/>
        <v>5.4398148148148556E-4</v>
      </c>
      <c r="M28" s="197">
        <v>12</v>
      </c>
      <c r="N28" s="17">
        <v>6.7187499999999997E-2</v>
      </c>
      <c r="O28" s="15">
        <f>N28-N5</f>
        <v>1.5393518518518515E-2</v>
      </c>
      <c r="P28" s="186">
        <f t="shared" si="3"/>
        <v>2.391203703703703E-2</v>
      </c>
      <c r="Q28" s="197">
        <v>28</v>
      </c>
      <c r="R28" s="205"/>
    </row>
    <row r="29" spans="1:18" x14ac:dyDescent="0.2">
      <c r="A29" s="68">
        <v>25</v>
      </c>
      <c r="B29" s="493" t="s">
        <v>30</v>
      </c>
      <c r="C29" s="471">
        <v>8.2407407407407412E-3</v>
      </c>
      <c r="D29" s="202">
        <v>17</v>
      </c>
      <c r="E29" s="488">
        <v>9.1782407407407403E-3</v>
      </c>
      <c r="F29" s="489">
        <f t="shared" si="0"/>
        <v>9.374999999999991E-4</v>
      </c>
      <c r="G29" s="197">
        <v>9</v>
      </c>
      <c r="H29" s="488">
        <v>4.2696759259259261E-2</v>
      </c>
      <c r="I29" s="490">
        <f t="shared" si="1"/>
        <v>3.3518518518518517E-2</v>
      </c>
      <c r="J29" s="197">
        <v>21</v>
      </c>
      <c r="K29" s="488">
        <v>4.3275462962962967E-2</v>
      </c>
      <c r="L29" s="489">
        <f t="shared" si="2"/>
        <v>5.7870370370370627E-4</v>
      </c>
      <c r="M29" s="197">
        <v>14</v>
      </c>
      <c r="N29" s="492">
        <v>6.761574074074074E-2</v>
      </c>
      <c r="O29" s="15">
        <f>N29-N5</f>
        <v>1.5821759259259258E-2</v>
      </c>
      <c r="P29" s="186">
        <f t="shared" si="3"/>
        <v>2.4340277777777773E-2</v>
      </c>
      <c r="Q29" s="197">
        <v>29</v>
      </c>
      <c r="R29" s="205">
        <v>8</v>
      </c>
    </row>
    <row r="30" spans="1:18" x14ac:dyDescent="0.2">
      <c r="A30" s="69">
        <v>26</v>
      </c>
      <c r="B30" s="132" t="s">
        <v>86</v>
      </c>
      <c r="C30" s="185">
        <v>7.1759259259259259E-3</v>
      </c>
      <c r="D30" s="202">
        <v>8</v>
      </c>
      <c r="E30" s="72">
        <v>8.5069444444444437E-3</v>
      </c>
      <c r="F30" s="173">
        <f t="shared" si="0"/>
        <v>1.3310185185185178E-3</v>
      </c>
      <c r="G30" s="197">
        <v>22</v>
      </c>
      <c r="H30" s="72">
        <v>4.3634259259259262E-2</v>
      </c>
      <c r="I30" s="186">
        <f t="shared" si="1"/>
        <v>3.512731481481482E-2</v>
      </c>
      <c r="J30" s="197">
        <v>24</v>
      </c>
      <c r="K30" s="72">
        <v>4.4525462962962968E-2</v>
      </c>
      <c r="L30" s="173">
        <f t="shared" si="2"/>
        <v>8.9120370370370655E-4</v>
      </c>
      <c r="M30" s="491">
        <v>25</v>
      </c>
      <c r="N30" s="17">
        <v>6.7881944444444439E-2</v>
      </c>
      <c r="O30" s="15">
        <f>N30-N5</f>
        <v>1.6087962962962957E-2</v>
      </c>
      <c r="P30" s="186">
        <f t="shared" si="3"/>
        <v>2.3356481481481471E-2</v>
      </c>
      <c r="Q30" s="197">
        <v>26</v>
      </c>
      <c r="R30" s="205">
        <v>7</v>
      </c>
    </row>
    <row r="31" spans="1:18" x14ac:dyDescent="0.2">
      <c r="A31" s="68">
        <v>27</v>
      </c>
      <c r="B31" s="427" t="s">
        <v>357</v>
      </c>
      <c r="C31" s="185">
        <v>9.432870370370371E-3</v>
      </c>
      <c r="D31" s="202">
        <v>27</v>
      </c>
      <c r="E31" s="72">
        <v>1.1111111111111112E-2</v>
      </c>
      <c r="F31" s="173">
        <f t="shared" si="0"/>
        <v>1.6782407407407406E-3</v>
      </c>
      <c r="G31" s="197">
        <v>29</v>
      </c>
      <c r="H31" s="72">
        <v>4.925925925925926E-2</v>
      </c>
      <c r="I31" s="186">
        <f t="shared" si="1"/>
        <v>3.8148148148148146E-2</v>
      </c>
      <c r="J31" s="197">
        <v>30</v>
      </c>
      <c r="K31" s="72">
        <v>4.987268518518518E-2</v>
      </c>
      <c r="L31" s="173">
        <f t="shared" si="2"/>
        <v>6.1342592592592005E-4</v>
      </c>
      <c r="M31" s="491">
        <v>17</v>
      </c>
      <c r="N31" s="17">
        <v>6.8032407407407403E-2</v>
      </c>
      <c r="O31" s="15">
        <f>N31-N5</f>
        <v>1.623842592592592E-2</v>
      </c>
      <c r="P31" s="186">
        <f t="shared" si="3"/>
        <v>1.8159722222222223E-2</v>
      </c>
      <c r="Q31" s="197">
        <v>8</v>
      </c>
      <c r="R31" s="205"/>
    </row>
    <row r="32" spans="1:18" x14ac:dyDescent="0.2">
      <c r="A32" s="69">
        <v>28</v>
      </c>
      <c r="B32" s="132" t="s">
        <v>359</v>
      </c>
      <c r="C32" s="185">
        <v>1.0416666666666666E-2</v>
      </c>
      <c r="D32" s="202">
        <v>30</v>
      </c>
      <c r="E32" s="72">
        <v>1.1377314814814814E-2</v>
      </c>
      <c r="F32" s="173">
        <f t="shared" si="0"/>
        <v>9.6064814814814797E-4</v>
      </c>
      <c r="G32" s="197">
        <v>10</v>
      </c>
      <c r="H32" s="72">
        <v>4.8668981481481487E-2</v>
      </c>
      <c r="I32" s="186">
        <f t="shared" si="1"/>
        <v>3.7291666666666674E-2</v>
      </c>
      <c r="J32" s="197">
        <v>27</v>
      </c>
      <c r="K32" s="72">
        <v>4.9513888888888892E-2</v>
      </c>
      <c r="L32" s="173">
        <f t="shared" si="2"/>
        <v>8.4490740740740533E-4</v>
      </c>
      <c r="M32" s="491">
        <v>23</v>
      </c>
      <c r="N32" s="17">
        <v>6.8101851851851858E-2</v>
      </c>
      <c r="O32" s="15">
        <f>N32-N5</f>
        <v>1.6307870370370375E-2</v>
      </c>
      <c r="P32" s="186">
        <f t="shared" si="3"/>
        <v>1.8587962962962966E-2</v>
      </c>
      <c r="Q32" s="197">
        <v>9</v>
      </c>
      <c r="R32" s="205"/>
    </row>
    <row r="33" spans="1:18" x14ac:dyDescent="0.2">
      <c r="A33" s="68">
        <v>29</v>
      </c>
      <c r="B33" s="512" t="s">
        <v>358</v>
      </c>
      <c r="C33" s="496">
        <v>1.045138888888889E-2</v>
      </c>
      <c r="D33" s="202">
        <v>31</v>
      </c>
      <c r="E33" s="504">
        <v>1.1493055555555555E-2</v>
      </c>
      <c r="F33" s="173">
        <f t="shared" si="0"/>
        <v>1.0416666666666647E-3</v>
      </c>
      <c r="G33" s="197">
        <v>13</v>
      </c>
      <c r="H33" s="497">
        <v>5.1805555555555556E-2</v>
      </c>
      <c r="I33" s="186">
        <f t="shared" si="1"/>
        <v>4.0312500000000001E-2</v>
      </c>
      <c r="J33" s="197">
        <v>31</v>
      </c>
      <c r="K33" s="497">
        <v>5.2499999999999998E-2</v>
      </c>
      <c r="L33" s="173">
        <f t="shared" si="2"/>
        <v>6.9444444444444198E-4</v>
      </c>
      <c r="M33" s="197">
        <v>20</v>
      </c>
      <c r="N33" s="498">
        <v>7.1249999999999994E-2</v>
      </c>
      <c r="O33" s="15">
        <f>N33-N5</f>
        <v>1.9456018518518511E-2</v>
      </c>
      <c r="P33" s="186">
        <f t="shared" si="3"/>
        <v>1.8749999999999996E-2</v>
      </c>
      <c r="Q33" s="197">
        <v>10</v>
      </c>
      <c r="R33" s="499"/>
    </row>
    <row r="34" spans="1:18" x14ac:dyDescent="0.2">
      <c r="A34" s="69">
        <v>30</v>
      </c>
      <c r="B34" s="495" t="s">
        <v>67</v>
      </c>
      <c r="C34" s="496">
        <v>9.1087962962962971E-3</v>
      </c>
      <c r="D34" s="202">
        <v>25</v>
      </c>
      <c r="E34" s="497">
        <v>1.0613425925925927E-2</v>
      </c>
      <c r="F34" s="173">
        <f t="shared" si="0"/>
        <v>1.5046296296296301E-3</v>
      </c>
      <c r="G34" s="197">
        <v>26</v>
      </c>
      <c r="H34" s="497">
        <v>4.65625E-2</v>
      </c>
      <c r="I34" s="186">
        <f t="shared" si="1"/>
        <v>3.5949074074074071E-2</v>
      </c>
      <c r="J34" s="197">
        <v>26</v>
      </c>
      <c r="K34" s="497">
        <v>4.7037037037037037E-2</v>
      </c>
      <c r="L34" s="173">
        <f t="shared" si="2"/>
        <v>4.745370370370372E-4</v>
      </c>
      <c r="M34" s="491">
        <v>9</v>
      </c>
      <c r="N34" s="498">
        <v>7.1886574074074075E-2</v>
      </c>
      <c r="O34" s="15">
        <f>N34-N5</f>
        <v>2.0092592592592592E-2</v>
      </c>
      <c r="P34" s="186">
        <f t="shared" si="3"/>
        <v>2.4849537037037038E-2</v>
      </c>
      <c r="Q34" s="197">
        <v>30</v>
      </c>
      <c r="R34" s="499">
        <v>6</v>
      </c>
    </row>
    <row r="35" spans="1:18" ht="13.5" thickBot="1" x14ac:dyDescent="0.25">
      <c r="A35" s="68">
        <v>31</v>
      </c>
      <c r="B35" s="206" t="s">
        <v>155</v>
      </c>
      <c r="C35" s="506">
        <v>7.6736111111111111E-3</v>
      </c>
      <c r="D35" s="202">
        <v>9</v>
      </c>
      <c r="E35" s="507">
        <v>9.8263888888888897E-3</v>
      </c>
      <c r="F35" s="508">
        <f t="shared" si="0"/>
        <v>2.1527777777777786E-3</v>
      </c>
      <c r="G35" s="197">
        <v>30</v>
      </c>
      <c r="H35" s="507">
        <v>4.7210648148148147E-2</v>
      </c>
      <c r="I35" s="509">
        <f t="shared" si="1"/>
        <v>3.7384259259259256E-2</v>
      </c>
      <c r="J35" s="197">
        <v>29</v>
      </c>
      <c r="K35" s="510">
        <v>4.8113425925925928E-2</v>
      </c>
      <c r="L35" s="508">
        <f t="shared" si="2"/>
        <v>9.0277777777778012E-4</v>
      </c>
      <c r="M35" s="197">
        <v>26</v>
      </c>
      <c r="N35" s="511">
        <v>7.3495370370370364E-2</v>
      </c>
      <c r="O35" s="15">
        <f>N35-N5</f>
        <v>2.1701388888888881E-2</v>
      </c>
      <c r="P35" s="187">
        <f t="shared" si="3"/>
        <v>2.5381944444444436E-2</v>
      </c>
      <c r="Q35" s="197">
        <v>31</v>
      </c>
      <c r="R35" s="272">
        <v>5</v>
      </c>
    </row>
    <row r="36" spans="1:18" ht="13.5" thickBot="1" x14ac:dyDescent="0.25">
      <c r="A36" s="207"/>
      <c r="J36" s="501"/>
      <c r="M36" s="502"/>
      <c r="Q36" s="502"/>
    </row>
    <row r="37" spans="1:18" x14ac:dyDescent="0.2">
      <c r="A37" s="700" t="s">
        <v>92</v>
      </c>
      <c r="B37" s="702" t="s">
        <v>37</v>
      </c>
      <c r="C37" s="693" t="s">
        <v>38</v>
      </c>
      <c r="D37" s="694"/>
      <c r="E37" s="177"/>
      <c r="F37" s="704" t="s">
        <v>140</v>
      </c>
      <c r="G37" s="694"/>
      <c r="H37" s="693" t="s">
        <v>54</v>
      </c>
      <c r="I37" s="704"/>
      <c r="J37" s="694"/>
      <c r="K37" s="170"/>
      <c r="L37" s="704" t="s">
        <v>141</v>
      </c>
      <c r="M37" s="694"/>
      <c r="N37" s="693" t="s">
        <v>39</v>
      </c>
      <c r="O37" s="704"/>
      <c r="P37" s="704"/>
      <c r="Q37" s="704"/>
      <c r="R37" s="707" t="s">
        <v>42</v>
      </c>
    </row>
    <row r="38" spans="1:18" ht="26.25" thickBot="1" x14ac:dyDescent="0.25">
      <c r="A38" s="701"/>
      <c r="B38" s="703"/>
      <c r="C38" s="13" t="s">
        <v>56</v>
      </c>
      <c r="D38" s="14" t="s">
        <v>0</v>
      </c>
      <c r="E38" s="193" t="s">
        <v>59</v>
      </c>
      <c r="F38" s="172" t="s">
        <v>56</v>
      </c>
      <c r="G38" s="14" t="s">
        <v>0</v>
      </c>
      <c r="H38" s="13" t="s">
        <v>59</v>
      </c>
      <c r="I38" s="194" t="s">
        <v>57</v>
      </c>
      <c r="J38" s="14" t="s">
        <v>58</v>
      </c>
      <c r="K38" s="199" t="s">
        <v>59</v>
      </c>
      <c r="L38" s="200" t="s">
        <v>56</v>
      </c>
      <c r="M38" s="14" t="s">
        <v>0</v>
      </c>
      <c r="N38" s="195" t="s">
        <v>59</v>
      </c>
      <c r="O38" s="172" t="s">
        <v>73</v>
      </c>
      <c r="P38" s="194" t="s">
        <v>60</v>
      </c>
      <c r="Q38" s="14" t="s">
        <v>61</v>
      </c>
      <c r="R38" s="709"/>
    </row>
    <row r="39" spans="1:18" x14ac:dyDescent="0.2">
      <c r="A39" s="192">
        <v>1</v>
      </c>
      <c r="B39" s="236" t="s">
        <v>114</v>
      </c>
      <c r="C39" s="188">
        <v>5.0925925925925921E-3</v>
      </c>
      <c r="D39" s="196">
        <v>1</v>
      </c>
      <c r="E39" s="475">
        <v>6.1342592592592594E-3</v>
      </c>
      <c r="F39" s="476">
        <f>E39-C39</f>
        <v>1.0416666666666673E-3</v>
      </c>
      <c r="G39" s="472">
        <v>4</v>
      </c>
      <c r="H39" s="475">
        <v>2.9791666666666664E-2</v>
      </c>
      <c r="I39" s="480">
        <f>H39-E39</f>
        <v>2.3657407407407405E-2</v>
      </c>
      <c r="J39" s="481">
        <v>2</v>
      </c>
      <c r="K39" s="483">
        <v>3.0162037037037032E-2</v>
      </c>
      <c r="L39" s="484">
        <f>K39-H39</f>
        <v>3.7037037037036813E-4</v>
      </c>
      <c r="M39" s="481">
        <v>1</v>
      </c>
      <c r="N39" s="486">
        <v>5.0856481481481482E-2</v>
      </c>
      <c r="O39" s="487">
        <f>N39-N39</f>
        <v>0</v>
      </c>
      <c r="P39" s="480">
        <f>N39-K39</f>
        <v>2.0694444444444449E-2</v>
      </c>
      <c r="Q39" s="481">
        <v>1</v>
      </c>
      <c r="R39" s="203">
        <v>10</v>
      </c>
    </row>
    <row r="40" spans="1:18" x14ac:dyDescent="0.2">
      <c r="A40" s="70">
        <v>2</v>
      </c>
      <c r="B40" s="237" t="s">
        <v>103</v>
      </c>
      <c r="C40" s="16">
        <v>5.7291666666666671E-3</v>
      </c>
      <c r="D40" s="197">
        <v>4</v>
      </c>
      <c r="E40" s="470">
        <v>6.7361111111111103E-3</v>
      </c>
      <c r="F40" s="477">
        <f>E40-C40</f>
        <v>1.0069444444444431E-3</v>
      </c>
      <c r="G40" s="473">
        <v>3</v>
      </c>
      <c r="H40" s="16">
        <v>2.9050925925925928E-2</v>
      </c>
      <c r="I40" s="190">
        <f>H40-E40</f>
        <v>2.2314814814814819E-2</v>
      </c>
      <c r="J40" s="197">
        <v>1</v>
      </c>
      <c r="K40" s="471">
        <v>2.9699074074074072E-2</v>
      </c>
      <c r="L40" s="189">
        <f>K40-H40</f>
        <v>6.4814814814814423E-4</v>
      </c>
      <c r="M40" s="197">
        <v>3</v>
      </c>
      <c r="N40" s="17">
        <v>5.1145833333333335E-2</v>
      </c>
      <c r="O40" s="15">
        <f>N40-N39</f>
        <v>2.8935185185185314E-4</v>
      </c>
      <c r="P40" s="190">
        <f>N40-K40</f>
        <v>2.1446759259259263E-2</v>
      </c>
      <c r="Q40" s="197">
        <v>2</v>
      </c>
      <c r="R40" s="204">
        <v>9</v>
      </c>
    </row>
    <row r="41" spans="1:18" x14ac:dyDescent="0.2">
      <c r="A41" s="192">
        <v>3</v>
      </c>
      <c r="B41" s="238" t="s">
        <v>158</v>
      </c>
      <c r="C41" s="16">
        <v>5.6712962962962958E-3</v>
      </c>
      <c r="D41" s="197">
        <v>3</v>
      </c>
      <c r="E41" s="470">
        <v>6.6319444444444446E-3</v>
      </c>
      <c r="F41" s="477">
        <f>E41-C41</f>
        <v>9.6064814814814884E-4</v>
      </c>
      <c r="G41" s="473">
        <v>1</v>
      </c>
      <c r="H41" s="16">
        <v>3.0752314814814816E-2</v>
      </c>
      <c r="I41" s="190">
        <f>H41-E41</f>
        <v>2.4120370370370372E-2</v>
      </c>
      <c r="J41" s="197">
        <v>3</v>
      </c>
      <c r="K41" s="16">
        <v>3.1678240740740743E-2</v>
      </c>
      <c r="L41" s="189">
        <f>K41-H41</f>
        <v>9.2592592592592726E-4</v>
      </c>
      <c r="M41" s="197">
        <v>4</v>
      </c>
      <c r="N41" s="17">
        <v>5.5833333333333325E-2</v>
      </c>
      <c r="O41" s="15">
        <f>N41-N39</f>
        <v>4.9768518518518434E-3</v>
      </c>
      <c r="P41" s="190">
        <f>N41-K41</f>
        <v>2.4155092592592582E-2</v>
      </c>
      <c r="Q41" s="197">
        <v>4</v>
      </c>
      <c r="R41" s="204">
        <v>8</v>
      </c>
    </row>
    <row r="42" spans="1:18" ht="13.5" thickBot="1" x14ac:dyDescent="0.25">
      <c r="A42" s="70">
        <v>4</v>
      </c>
      <c r="B42" s="235" t="s">
        <v>352</v>
      </c>
      <c r="C42" s="73">
        <v>5.5208333333333333E-3</v>
      </c>
      <c r="D42" s="198">
        <v>2</v>
      </c>
      <c r="E42" s="478">
        <v>6.5162037037037037E-3</v>
      </c>
      <c r="F42" s="479">
        <f>E42-C42</f>
        <v>9.9537037037037042E-4</v>
      </c>
      <c r="G42" s="474">
        <v>2</v>
      </c>
      <c r="H42" s="73">
        <v>3.4479166666666665E-2</v>
      </c>
      <c r="I42" s="482">
        <f>H42-E42</f>
        <v>2.796296296296296E-2</v>
      </c>
      <c r="J42" s="198">
        <v>4</v>
      </c>
      <c r="K42" s="73">
        <v>3.4884259259259261E-2</v>
      </c>
      <c r="L42" s="485">
        <f>K42-H42</f>
        <v>4.0509259259259578E-4</v>
      </c>
      <c r="M42" s="198">
        <v>2</v>
      </c>
      <c r="N42" s="74">
        <v>5.9027777777777783E-2</v>
      </c>
      <c r="O42" s="71">
        <f>N42-N39</f>
        <v>8.1712962962963015E-3</v>
      </c>
      <c r="P42" s="482">
        <f>N42-K42</f>
        <v>2.4143518518518522E-2</v>
      </c>
      <c r="Q42" s="198">
        <v>3</v>
      </c>
      <c r="R42" s="469">
        <v>7</v>
      </c>
    </row>
    <row r="43" spans="1:18" ht="13.5" thickBot="1" x14ac:dyDescent="0.25">
      <c r="E43" s="51"/>
      <c r="F43" s="51"/>
    </row>
    <row r="44" spans="1:18" x14ac:dyDescent="0.2">
      <c r="A44" s="710" t="s">
        <v>92</v>
      </c>
      <c r="B44" s="702" t="s">
        <v>37</v>
      </c>
      <c r="C44" s="704" t="s">
        <v>38</v>
      </c>
      <c r="D44" s="704"/>
      <c r="E44" s="464"/>
      <c r="F44" s="704" t="s">
        <v>140</v>
      </c>
      <c r="G44" s="694"/>
      <c r="H44" s="693" t="s">
        <v>54</v>
      </c>
      <c r="I44" s="704"/>
      <c r="J44" s="704"/>
      <c r="K44" s="457"/>
      <c r="L44" s="704" t="s">
        <v>141</v>
      </c>
      <c r="M44" s="694"/>
      <c r="N44" s="704" t="s">
        <v>39</v>
      </c>
      <c r="O44" s="704"/>
      <c r="P44" s="704"/>
      <c r="Q44" s="704"/>
      <c r="R44" s="707" t="s">
        <v>42</v>
      </c>
    </row>
    <row r="45" spans="1:18" ht="26.25" thickBot="1" x14ac:dyDescent="0.25">
      <c r="A45" s="711"/>
      <c r="B45" s="703"/>
      <c r="C45" s="172" t="s">
        <v>56</v>
      </c>
      <c r="D45" s="461" t="s">
        <v>0</v>
      </c>
      <c r="E45" s="193" t="s">
        <v>59</v>
      </c>
      <c r="F45" s="172" t="s">
        <v>56</v>
      </c>
      <c r="G45" s="14" t="s">
        <v>0</v>
      </c>
      <c r="H45" s="13" t="s">
        <v>59</v>
      </c>
      <c r="I45" s="194" t="s">
        <v>57</v>
      </c>
      <c r="J45" s="461" t="s">
        <v>58</v>
      </c>
      <c r="K45" s="199" t="s">
        <v>59</v>
      </c>
      <c r="L45" s="200" t="s">
        <v>56</v>
      </c>
      <c r="M45" s="14" t="s">
        <v>0</v>
      </c>
      <c r="N45" s="465" t="s">
        <v>59</v>
      </c>
      <c r="O45" s="172" t="s">
        <v>73</v>
      </c>
      <c r="P45" s="194" t="s">
        <v>60</v>
      </c>
      <c r="Q45" s="461" t="s">
        <v>61</v>
      </c>
      <c r="R45" s="709"/>
    </row>
    <row r="46" spans="1:18" x14ac:dyDescent="0.2">
      <c r="A46" s="192">
        <v>1</v>
      </c>
      <c r="B46" s="458" t="s">
        <v>387</v>
      </c>
      <c r="C46" s="189">
        <v>6.4814814814814813E-4</v>
      </c>
      <c r="D46" s="462">
        <v>1</v>
      </c>
      <c r="E46" s="188"/>
      <c r="F46" s="189"/>
      <c r="G46" s="196"/>
      <c r="H46" s="188">
        <v>2.8587962962962963E-3</v>
      </c>
      <c r="I46" s="190">
        <f t="shared" ref="I46:I51" si="4">H46-C46</f>
        <v>2.2106481481481482E-3</v>
      </c>
      <c r="J46" s="462">
        <v>1</v>
      </c>
      <c r="K46" s="188"/>
      <c r="L46" s="189"/>
      <c r="M46" s="196"/>
      <c r="N46" s="466">
        <v>5.162037037037037E-3</v>
      </c>
      <c r="O46" s="191">
        <f>N46-N46</f>
        <v>0</v>
      </c>
      <c r="P46" s="190">
        <f t="shared" ref="P46:P51" si="5">N46-H46</f>
        <v>2.3032407407407407E-3</v>
      </c>
      <c r="Q46" s="462">
        <v>4</v>
      </c>
      <c r="R46" s="203">
        <v>10</v>
      </c>
    </row>
    <row r="47" spans="1:18" x14ac:dyDescent="0.2">
      <c r="A47" s="70">
        <v>2</v>
      </c>
      <c r="B47" s="459" t="s">
        <v>464</v>
      </c>
      <c r="C47" s="173">
        <v>8.1018518518518516E-4</v>
      </c>
      <c r="D47" s="202">
        <v>2</v>
      </c>
      <c r="E47" s="16"/>
      <c r="F47" s="173"/>
      <c r="G47" s="197"/>
      <c r="H47" s="16">
        <v>3.1018518518518522E-3</v>
      </c>
      <c r="I47" s="190">
        <f t="shared" si="4"/>
        <v>2.2916666666666671E-3</v>
      </c>
      <c r="J47" s="202">
        <v>2</v>
      </c>
      <c r="K47" s="16"/>
      <c r="L47" s="173"/>
      <c r="M47" s="197"/>
      <c r="N47" s="467">
        <v>5.2893518518518515E-3</v>
      </c>
      <c r="O47" s="15">
        <f>N47-N46</f>
        <v>1.2731481481481448E-4</v>
      </c>
      <c r="P47" s="190">
        <f t="shared" si="5"/>
        <v>2.1874999999999993E-3</v>
      </c>
      <c r="Q47" s="202">
        <v>2</v>
      </c>
      <c r="R47" s="204">
        <v>9</v>
      </c>
    </row>
    <row r="48" spans="1:18" x14ac:dyDescent="0.2">
      <c r="A48" s="192">
        <v>3</v>
      </c>
      <c r="B48" s="342" t="s">
        <v>465</v>
      </c>
      <c r="C48" s="173">
        <v>1.0648148148148147E-3</v>
      </c>
      <c r="D48" s="202">
        <v>4</v>
      </c>
      <c r="E48" s="16"/>
      <c r="F48" s="173"/>
      <c r="G48" s="197"/>
      <c r="H48" s="16">
        <v>3.4375E-3</v>
      </c>
      <c r="I48" s="190">
        <f t="shared" si="4"/>
        <v>2.3726851851851851E-3</v>
      </c>
      <c r="J48" s="202">
        <v>3</v>
      </c>
      <c r="K48" s="16"/>
      <c r="L48" s="173"/>
      <c r="M48" s="197"/>
      <c r="N48" s="467">
        <v>5.7291666666666671E-3</v>
      </c>
      <c r="O48" s="15">
        <f>N48-N46</f>
        <v>5.671296296296301E-4</v>
      </c>
      <c r="P48" s="190">
        <f t="shared" si="5"/>
        <v>2.2916666666666671E-3</v>
      </c>
      <c r="Q48" s="202">
        <v>3</v>
      </c>
      <c r="R48" s="204">
        <v>8</v>
      </c>
    </row>
    <row r="49" spans="1:18" x14ac:dyDescent="0.2">
      <c r="A49" s="70">
        <v>4</v>
      </c>
      <c r="B49" s="297" t="s">
        <v>338</v>
      </c>
      <c r="C49" s="173">
        <v>9.4907407407407408E-4</v>
      </c>
      <c r="D49" s="202">
        <v>3</v>
      </c>
      <c r="E49" s="16"/>
      <c r="F49" s="15"/>
      <c r="G49" s="197"/>
      <c r="H49" s="16">
        <v>3.414351851851852E-3</v>
      </c>
      <c r="I49" s="190">
        <f t="shared" si="4"/>
        <v>2.465277777777778E-3</v>
      </c>
      <c r="J49" s="202">
        <v>4</v>
      </c>
      <c r="K49" s="16"/>
      <c r="L49" s="15"/>
      <c r="M49" s="197"/>
      <c r="N49" s="467">
        <v>5.9490740740740745E-3</v>
      </c>
      <c r="O49" s="15">
        <f>N49-N46</f>
        <v>7.8703703703703748E-4</v>
      </c>
      <c r="P49" s="190">
        <f t="shared" si="5"/>
        <v>2.5347222222222225E-3</v>
      </c>
      <c r="Q49" s="202">
        <v>5</v>
      </c>
      <c r="R49" s="204">
        <v>7</v>
      </c>
    </row>
    <row r="50" spans="1:18" x14ac:dyDescent="0.2">
      <c r="A50" s="192">
        <v>5</v>
      </c>
      <c r="B50" s="297" t="s">
        <v>340</v>
      </c>
      <c r="C50" s="173">
        <v>1.1574074074074073E-3</v>
      </c>
      <c r="D50" s="202">
        <v>5</v>
      </c>
      <c r="E50" s="16"/>
      <c r="F50" s="15"/>
      <c r="G50" s="197"/>
      <c r="H50" s="16">
        <v>4.4212962962962956E-3</v>
      </c>
      <c r="I50" s="190">
        <f t="shared" si="4"/>
        <v>3.2638888888888882E-3</v>
      </c>
      <c r="J50" s="202">
        <v>5</v>
      </c>
      <c r="K50" s="16"/>
      <c r="L50" s="15"/>
      <c r="M50" s="197"/>
      <c r="N50" s="467">
        <v>7.0254629629629634E-3</v>
      </c>
      <c r="O50" s="15">
        <f>N50-N46</f>
        <v>1.8634259259259264E-3</v>
      </c>
      <c r="P50" s="190">
        <f t="shared" si="5"/>
        <v>2.6041666666666678E-3</v>
      </c>
      <c r="Q50" s="202">
        <v>6</v>
      </c>
      <c r="R50" s="204">
        <v>6</v>
      </c>
    </row>
    <row r="51" spans="1:18" ht="13.5" thickBot="1" x14ac:dyDescent="0.25">
      <c r="A51" s="70">
        <v>6</v>
      </c>
      <c r="B51" s="460" t="s">
        <v>388</v>
      </c>
      <c r="C51" s="176">
        <v>2.1990740740740742E-3</v>
      </c>
      <c r="D51" s="463">
        <v>6</v>
      </c>
      <c r="E51" s="73"/>
      <c r="F51" s="176"/>
      <c r="G51" s="198"/>
      <c r="H51" s="73">
        <v>6.076388888888889E-3</v>
      </c>
      <c r="I51" s="482">
        <f t="shared" si="4"/>
        <v>3.8773148148148148E-3</v>
      </c>
      <c r="J51" s="463">
        <v>6</v>
      </c>
      <c r="K51" s="73"/>
      <c r="L51" s="176"/>
      <c r="M51" s="198"/>
      <c r="N51" s="468">
        <v>8.1828703703703699E-3</v>
      </c>
      <c r="O51" s="71">
        <f>N51-N46</f>
        <v>3.0208333333333328E-3</v>
      </c>
      <c r="P51" s="482">
        <f t="shared" si="5"/>
        <v>2.1064814814814809E-3</v>
      </c>
      <c r="Q51" s="463">
        <v>1</v>
      </c>
      <c r="R51" s="469">
        <v>5</v>
      </c>
    </row>
  </sheetData>
  <mergeCells count="24">
    <mergeCell ref="N44:Q44"/>
    <mergeCell ref="R44:R45"/>
    <mergeCell ref="A44:A45"/>
    <mergeCell ref="B44:B45"/>
    <mergeCell ref="C44:D44"/>
    <mergeCell ref="F44:G44"/>
    <mergeCell ref="H44:J44"/>
    <mergeCell ref="L44:M44"/>
    <mergeCell ref="L3:M3"/>
    <mergeCell ref="L37:M37"/>
    <mergeCell ref="N3:Q3"/>
    <mergeCell ref="R3:R4"/>
    <mergeCell ref="R37:R38"/>
    <mergeCell ref="N37:Q37"/>
    <mergeCell ref="C3:D3"/>
    <mergeCell ref="H3:J3"/>
    <mergeCell ref="A3:A4"/>
    <mergeCell ref="A37:A38"/>
    <mergeCell ref="B37:B38"/>
    <mergeCell ref="C37:D37"/>
    <mergeCell ref="H37:J37"/>
    <mergeCell ref="B3:B4"/>
    <mergeCell ref="F3:G3"/>
    <mergeCell ref="F37:G37"/>
  </mergeCells>
  <phoneticPr fontId="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opLeftCell="A2" workbookViewId="0">
      <selection activeCell="B2" sqref="B2"/>
    </sheetView>
  </sheetViews>
  <sheetFormatPr defaultColWidth="11.5703125" defaultRowHeight="12.75" x14ac:dyDescent="0.2"/>
  <cols>
    <col min="1" max="1" width="10" style="10" customWidth="1"/>
    <col min="2" max="2" width="28.42578125" customWidth="1"/>
    <col min="3" max="3" width="12.85546875" style="19" customWidth="1"/>
    <col min="4" max="4" width="11.5703125" style="18"/>
    <col min="5" max="5" width="13" style="219" customWidth="1"/>
    <col min="6" max="6" width="15.85546875" style="18" customWidth="1"/>
    <col min="7" max="7" width="14" style="10" customWidth="1"/>
  </cols>
  <sheetData>
    <row r="1" spans="1:7" ht="38.25" customHeight="1" x14ac:dyDescent="0.2">
      <c r="A1" s="712" t="s">
        <v>452</v>
      </c>
      <c r="B1" s="712"/>
      <c r="C1" s="712"/>
      <c r="D1" s="712"/>
      <c r="E1" s="712"/>
      <c r="F1" s="712"/>
    </row>
    <row r="2" spans="1:7" ht="13.5" thickBot="1" x14ac:dyDescent="0.25"/>
    <row r="3" spans="1:7" ht="15" x14ac:dyDescent="0.2">
      <c r="A3" s="76" t="s">
        <v>55</v>
      </c>
      <c r="B3" s="77" t="s">
        <v>37</v>
      </c>
      <c r="C3" s="78" t="s">
        <v>70</v>
      </c>
      <c r="D3" s="79" t="s">
        <v>159</v>
      </c>
      <c r="E3" s="220" t="s">
        <v>41</v>
      </c>
      <c r="F3" s="101" t="s">
        <v>42</v>
      </c>
    </row>
    <row r="4" spans="1:7" ht="15.75" x14ac:dyDescent="0.25">
      <c r="A4" s="81">
        <v>1</v>
      </c>
      <c r="B4" s="86" t="s">
        <v>31</v>
      </c>
      <c r="C4" s="88" t="s">
        <v>133</v>
      </c>
      <c r="D4" s="89" t="s">
        <v>123</v>
      </c>
      <c r="E4" s="221">
        <f>C4+D4</f>
        <v>3</v>
      </c>
      <c r="F4" s="102">
        <v>20</v>
      </c>
    </row>
    <row r="5" spans="1:7" ht="15.75" x14ac:dyDescent="0.25">
      <c r="A5" s="82">
        <v>2</v>
      </c>
      <c r="B5" s="87" t="s">
        <v>34</v>
      </c>
      <c r="C5" s="90" t="s">
        <v>123</v>
      </c>
      <c r="D5" s="90" t="s">
        <v>129</v>
      </c>
      <c r="E5" s="221">
        <f>C5+D5</f>
        <v>5</v>
      </c>
      <c r="F5" s="102">
        <v>19</v>
      </c>
    </row>
    <row r="6" spans="1:7" ht="15.75" x14ac:dyDescent="0.25">
      <c r="A6" s="81">
        <v>3</v>
      </c>
      <c r="B6" s="87" t="s">
        <v>108</v>
      </c>
      <c r="C6" s="90" t="s">
        <v>122</v>
      </c>
      <c r="D6" s="90" t="s">
        <v>121</v>
      </c>
      <c r="E6" s="221">
        <f t="shared" ref="E6" si="0">C6+D6</f>
        <v>9</v>
      </c>
      <c r="F6" s="102">
        <v>18</v>
      </c>
    </row>
    <row r="7" spans="1:7" ht="15.75" x14ac:dyDescent="0.25">
      <c r="A7" s="81">
        <v>4</v>
      </c>
      <c r="B7" s="84" t="s">
        <v>99</v>
      </c>
      <c r="C7" s="88" t="s">
        <v>129</v>
      </c>
      <c r="D7" s="89" t="s">
        <v>125</v>
      </c>
      <c r="E7" s="221">
        <f t="shared" ref="E7:E22" si="1">C7+D7</f>
        <v>10</v>
      </c>
      <c r="F7" s="102">
        <v>17</v>
      </c>
    </row>
    <row r="8" spans="1:7" ht="15.75" x14ac:dyDescent="0.25">
      <c r="A8" s="82">
        <v>5</v>
      </c>
      <c r="B8" s="83" t="s">
        <v>199</v>
      </c>
      <c r="C8" s="88" t="s">
        <v>162</v>
      </c>
      <c r="D8" s="89" t="s">
        <v>133</v>
      </c>
      <c r="E8" s="221">
        <f t="shared" si="1"/>
        <v>13</v>
      </c>
      <c r="F8" s="102"/>
    </row>
    <row r="9" spans="1:7" ht="15.75" x14ac:dyDescent="0.25">
      <c r="A9" s="81">
        <v>6</v>
      </c>
      <c r="B9" s="84" t="s">
        <v>29</v>
      </c>
      <c r="C9" s="90" t="s">
        <v>125</v>
      </c>
      <c r="D9" s="90" t="s">
        <v>130</v>
      </c>
      <c r="E9" s="221">
        <f t="shared" si="1"/>
        <v>13</v>
      </c>
      <c r="F9" s="102">
        <v>16</v>
      </c>
    </row>
    <row r="10" spans="1:7" ht="15.75" customHeight="1" x14ac:dyDescent="0.25">
      <c r="A10" s="81">
        <v>7</v>
      </c>
      <c r="B10" s="84" t="s">
        <v>49</v>
      </c>
      <c r="C10" s="88" t="s">
        <v>167</v>
      </c>
      <c r="D10" s="89" t="s">
        <v>122</v>
      </c>
      <c r="E10" s="221">
        <f t="shared" si="1"/>
        <v>16</v>
      </c>
      <c r="F10" s="102">
        <v>15</v>
      </c>
    </row>
    <row r="11" spans="1:7" ht="15.75" x14ac:dyDescent="0.25">
      <c r="A11" s="82">
        <v>8</v>
      </c>
      <c r="B11" s="84" t="s">
        <v>227</v>
      </c>
      <c r="C11" s="90" t="s">
        <v>170</v>
      </c>
      <c r="D11" s="90" t="s">
        <v>128</v>
      </c>
      <c r="E11" s="221">
        <f t="shared" si="1"/>
        <v>17</v>
      </c>
      <c r="F11" s="102">
        <v>14</v>
      </c>
    </row>
    <row r="12" spans="1:7" ht="15.75" x14ac:dyDescent="0.25">
      <c r="A12" s="81">
        <v>9</v>
      </c>
      <c r="B12" s="85" t="s">
        <v>164</v>
      </c>
      <c r="C12" s="90" t="s">
        <v>163</v>
      </c>
      <c r="D12" s="90" t="s">
        <v>163</v>
      </c>
      <c r="E12" s="221">
        <f t="shared" si="1"/>
        <v>20</v>
      </c>
      <c r="F12" s="102"/>
      <c r="G12" s="713"/>
    </row>
    <row r="13" spans="1:7" ht="15.75" x14ac:dyDescent="0.25">
      <c r="A13" s="82">
        <v>10</v>
      </c>
      <c r="B13" s="84" t="s">
        <v>153</v>
      </c>
      <c r="C13" s="88" t="s">
        <v>121</v>
      </c>
      <c r="D13" s="89" t="s">
        <v>186</v>
      </c>
      <c r="E13" s="221">
        <f t="shared" si="1"/>
        <v>21</v>
      </c>
      <c r="F13" s="102"/>
      <c r="G13" s="713"/>
    </row>
    <row r="14" spans="1:7" ht="15.75" x14ac:dyDescent="0.25">
      <c r="A14" s="81">
        <v>11</v>
      </c>
      <c r="B14" s="84" t="s">
        <v>50</v>
      </c>
      <c r="C14" s="88" t="s">
        <v>171</v>
      </c>
      <c r="D14" s="89" t="s">
        <v>170</v>
      </c>
      <c r="E14" s="221">
        <f t="shared" si="1"/>
        <v>28</v>
      </c>
      <c r="F14" s="102">
        <v>13</v>
      </c>
    </row>
    <row r="15" spans="1:7" ht="15.75" customHeight="1" x14ac:dyDescent="0.25">
      <c r="A15" s="82">
        <v>12</v>
      </c>
      <c r="B15" s="84" t="s">
        <v>65</v>
      </c>
      <c r="C15" s="88" t="s">
        <v>168</v>
      </c>
      <c r="D15" s="89" t="s">
        <v>162</v>
      </c>
      <c r="E15" s="221">
        <f t="shared" si="1"/>
        <v>28</v>
      </c>
      <c r="F15" s="102">
        <v>12</v>
      </c>
    </row>
    <row r="16" spans="1:7" ht="15.75" x14ac:dyDescent="0.25">
      <c r="A16" s="81">
        <v>13</v>
      </c>
      <c r="B16" s="84" t="s">
        <v>66</v>
      </c>
      <c r="C16" s="90" t="s">
        <v>166</v>
      </c>
      <c r="D16" s="90" t="s">
        <v>173</v>
      </c>
      <c r="E16" s="221">
        <f t="shared" si="1"/>
        <v>28</v>
      </c>
      <c r="F16" s="102">
        <v>11</v>
      </c>
    </row>
    <row r="17" spans="1:6" ht="15.75" x14ac:dyDescent="0.25">
      <c r="A17" s="82">
        <v>14</v>
      </c>
      <c r="B17" s="84" t="s">
        <v>67</v>
      </c>
      <c r="C17" s="88" t="s">
        <v>186</v>
      </c>
      <c r="D17" s="89" t="s">
        <v>166</v>
      </c>
      <c r="E17" s="221">
        <f t="shared" si="1"/>
        <v>32</v>
      </c>
      <c r="F17" s="102">
        <v>10</v>
      </c>
    </row>
    <row r="18" spans="1:6" ht="15.75" customHeight="1" x14ac:dyDescent="0.25">
      <c r="A18" s="81">
        <v>15</v>
      </c>
      <c r="B18" s="84" t="s">
        <v>156</v>
      </c>
      <c r="C18" s="90" t="s">
        <v>165</v>
      </c>
      <c r="D18" s="90" t="s">
        <v>175</v>
      </c>
      <c r="E18" s="221">
        <f t="shared" si="1"/>
        <v>34</v>
      </c>
      <c r="F18" s="102"/>
    </row>
    <row r="19" spans="1:6" ht="15.75" x14ac:dyDescent="0.25">
      <c r="A19" s="82">
        <v>16</v>
      </c>
      <c r="B19" s="84" t="s">
        <v>32</v>
      </c>
      <c r="C19" s="88" t="s">
        <v>176</v>
      </c>
      <c r="D19" s="89" t="s">
        <v>165</v>
      </c>
      <c r="E19" s="221">
        <f t="shared" si="1"/>
        <v>40</v>
      </c>
      <c r="F19" s="102">
        <v>9</v>
      </c>
    </row>
    <row r="20" spans="1:6" ht="15.75" x14ac:dyDescent="0.25">
      <c r="A20" s="81">
        <v>17</v>
      </c>
      <c r="B20" s="84" t="s">
        <v>30</v>
      </c>
      <c r="C20" s="90" t="s">
        <v>185</v>
      </c>
      <c r="D20" s="90" t="s">
        <v>168</v>
      </c>
      <c r="E20" s="221">
        <f t="shared" si="1"/>
        <v>41</v>
      </c>
      <c r="F20" s="102">
        <v>8</v>
      </c>
    </row>
    <row r="21" spans="1:6" ht="15.75" customHeight="1" x14ac:dyDescent="0.25">
      <c r="A21" s="82">
        <v>18</v>
      </c>
      <c r="B21" s="84" t="s">
        <v>155</v>
      </c>
      <c r="C21" s="88" t="s">
        <v>175</v>
      </c>
      <c r="D21" s="89" t="s">
        <v>172</v>
      </c>
      <c r="E21" s="221">
        <f t="shared" si="1"/>
        <v>41</v>
      </c>
      <c r="F21" s="102">
        <v>7</v>
      </c>
    </row>
    <row r="22" spans="1:6" ht="15.75" x14ac:dyDescent="0.25">
      <c r="A22" s="81">
        <v>19</v>
      </c>
      <c r="B22" s="85" t="s">
        <v>86</v>
      </c>
      <c r="C22" s="90" t="s">
        <v>187</v>
      </c>
      <c r="D22" s="90" t="s">
        <v>177</v>
      </c>
      <c r="E22" s="221">
        <f t="shared" si="1"/>
        <v>42</v>
      </c>
      <c r="F22" s="102">
        <v>6</v>
      </c>
    </row>
    <row r="23" spans="1:6" ht="15.75" x14ac:dyDescent="0.25">
      <c r="A23" s="82">
        <v>20</v>
      </c>
      <c r="B23" s="84" t="s">
        <v>68</v>
      </c>
      <c r="C23" s="88" t="s">
        <v>169</v>
      </c>
      <c r="D23" s="89" t="s">
        <v>179</v>
      </c>
      <c r="E23" s="221">
        <f>C23+D23</f>
        <v>50</v>
      </c>
      <c r="F23" s="102">
        <v>5</v>
      </c>
    </row>
    <row r="24" spans="1:6" ht="15.75" x14ac:dyDescent="0.25">
      <c r="A24" s="81">
        <v>21</v>
      </c>
      <c r="B24" s="567" t="s">
        <v>194</v>
      </c>
      <c r="C24" s="568">
        <v>28</v>
      </c>
      <c r="D24" s="568">
        <v>24</v>
      </c>
      <c r="E24" s="221">
        <f>C24+D24</f>
        <v>52</v>
      </c>
      <c r="F24" s="566"/>
    </row>
    <row r="25" spans="1:6" ht="15.75" x14ac:dyDescent="0.25">
      <c r="A25" s="82">
        <v>22</v>
      </c>
      <c r="B25" s="84" t="s">
        <v>101</v>
      </c>
      <c r="C25" s="88" t="s">
        <v>442</v>
      </c>
      <c r="D25" s="89" t="s">
        <v>169</v>
      </c>
      <c r="E25" s="221">
        <f t="shared" ref="E25:E27" si="2">C25+D25</f>
        <v>54</v>
      </c>
      <c r="F25" s="102">
        <v>4</v>
      </c>
    </row>
    <row r="26" spans="1:6" ht="15.75" x14ac:dyDescent="0.25">
      <c r="A26" s="81">
        <v>23</v>
      </c>
      <c r="B26" s="84" t="s">
        <v>35</v>
      </c>
      <c r="C26" s="88" t="s">
        <v>178</v>
      </c>
      <c r="D26" s="89" t="s">
        <v>174</v>
      </c>
      <c r="E26" s="221">
        <f t="shared" si="2"/>
        <v>59</v>
      </c>
      <c r="F26" s="102">
        <v>3</v>
      </c>
    </row>
    <row r="27" spans="1:6" ht="15.75" x14ac:dyDescent="0.25">
      <c r="A27" s="82">
        <v>24</v>
      </c>
      <c r="B27" s="85" t="s">
        <v>51</v>
      </c>
      <c r="C27" s="88" t="s">
        <v>443</v>
      </c>
      <c r="D27" s="89" t="s">
        <v>180</v>
      </c>
      <c r="E27" s="221">
        <f t="shared" si="2"/>
        <v>69</v>
      </c>
      <c r="F27" s="102">
        <v>2</v>
      </c>
    </row>
    <row r="28" spans="1:6" ht="15.75" x14ac:dyDescent="0.25">
      <c r="A28" s="81">
        <v>25</v>
      </c>
      <c r="B28" s="84" t="s">
        <v>64</v>
      </c>
      <c r="C28" s="90" t="s">
        <v>128</v>
      </c>
      <c r="D28" s="90"/>
      <c r="E28" s="221"/>
      <c r="F28" s="102"/>
    </row>
    <row r="29" spans="1:6" ht="15.75" x14ac:dyDescent="0.25">
      <c r="A29" s="82">
        <v>26</v>
      </c>
      <c r="B29" s="84" t="s">
        <v>444</v>
      </c>
      <c r="C29" s="90" t="s">
        <v>177</v>
      </c>
      <c r="D29" s="90"/>
      <c r="E29" s="221"/>
      <c r="F29" s="102"/>
    </row>
    <row r="30" spans="1:6" ht="15.75" x14ac:dyDescent="0.25">
      <c r="A30" s="81">
        <v>27</v>
      </c>
      <c r="B30" s="85" t="s">
        <v>445</v>
      </c>
      <c r="C30" s="88" t="s">
        <v>181</v>
      </c>
      <c r="D30" s="89"/>
      <c r="E30" s="221"/>
      <c r="F30" s="102"/>
    </row>
    <row r="31" spans="1:6" ht="15.75" x14ac:dyDescent="0.25">
      <c r="A31" s="82"/>
      <c r="B31" s="84"/>
      <c r="C31" s="88"/>
      <c r="D31" s="89"/>
      <c r="E31" s="221"/>
      <c r="F31" s="102"/>
    </row>
    <row r="32" spans="1:6" ht="15.75" x14ac:dyDescent="0.25">
      <c r="A32" s="81"/>
      <c r="B32" s="84"/>
      <c r="C32" s="88"/>
      <c r="D32" s="89"/>
      <c r="E32" s="221"/>
      <c r="F32" s="102"/>
    </row>
    <row r="33" spans="1:6" ht="16.5" thickBot="1" x14ac:dyDescent="0.3">
      <c r="A33" s="82"/>
      <c r="B33" s="84"/>
      <c r="C33" s="88"/>
      <c r="D33" s="89"/>
      <c r="E33" s="221"/>
      <c r="F33" s="102"/>
    </row>
    <row r="34" spans="1:6" ht="15.75" thickBot="1" x14ac:dyDescent="0.25">
      <c r="A34" s="225" t="s">
        <v>55</v>
      </c>
      <c r="B34" s="226" t="s">
        <v>37</v>
      </c>
      <c r="C34" s="227" t="s">
        <v>70</v>
      </c>
      <c r="D34" s="228" t="s">
        <v>40</v>
      </c>
      <c r="E34" s="229" t="s">
        <v>41</v>
      </c>
      <c r="F34" s="230"/>
    </row>
    <row r="35" spans="1:6" ht="15" x14ac:dyDescent="0.25">
      <c r="A35" s="98">
        <v>1</v>
      </c>
      <c r="B35" s="223" t="s">
        <v>103</v>
      </c>
      <c r="C35" s="99" t="s">
        <v>130</v>
      </c>
      <c r="D35" s="99" t="s">
        <v>171</v>
      </c>
      <c r="E35" s="222">
        <f>C35+D35</f>
        <v>25</v>
      </c>
      <c r="F35" s="105">
        <v>10</v>
      </c>
    </row>
    <row r="36" spans="1:6" ht="15" x14ac:dyDescent="0.25">
      <c r="A36" s="643">
        <v>2</v>
      </c>
      <c r="B36" s="223" t="s">
        <v>158</v>
      </c>
      <c r="C36" s="91" t="s">
        <v>172</v>
      </c>
      <c r="D36" s="95">
        <v>11</v>
      </c>
      <c r="E36" s="224">
        <v>33</v>
      </c>
      <c r="F36" s="104">
        <v>9</v>
      </c>
    </row>
    <row r="37" spans="1:6" ht="15" x14ac:dyDescent="0.25">
      <c r="A37" s="100">
        <v>3</v>
      </c>
      <c r="B37" s="223" t="s">
        <v>53</v>
      </c>
      <c r="C37" s="93" t="s">
        <v>173</v>
      </c>
      <c r="D37" s="94" t="s">
        <v>176</v>
      </c>
      <c r="E37" s="224">
        <f>C37+D37</f>
        <v>39</v>
      </c>
      <c r="F37" s="104">
        <v>8</v>
      </c>
    </row>
    <row r="38" spans="1:6" ht="15" x14ac:dyDescent="0.25">
      <c r="A38" s="643">
        <v>4</v>
      </c>
      <c r="B38" s="92" t="s">
        <v>446</v>
      </c>
      <c r="C38" s="91" t="s">
        <v>188</v>
      </c>
      <c r="D38" s="91" t="s">
        <v>181</v>
      </c>
      <c r="E38" s="224">
        <f>C38+D38</f>
        <v>58</v>
      </c>
      <c r="F38" s="104">
        <v>7</v>
      </c>
    </row>
    <row r="39" spans="1:6" ht="15" x14ac:dyDescent="0.25">
      <c r="A39" s="100">
        <v>5</v>
      </c>
      <c r="B39" s="92" t="s">
        <v>197</v>
      </c>
      <c r="C39" s="91" t="s">
        <v>180</v>
      </c>
      <c r="D39" s="95">
        <v>27</v>
      </c>
      <c r="E39" s="224">
        <f>C39+D39</f>
        <v>63</v>
      </c>
      <c r="F39" s="104">
        <v>6</v>
      </c>
    </row>
    <row r="40" spans="1:6" ht="15" x14ac:dyDescent="0.25">
      <c r="A40" s="643">
        <v>6</v>
      </c>
      <c r="B40" s="631" t="s">
        <v>463</v>
      </c>
      <c r="C40" s="91" t="s">
        <v>182</v>
      </c>
      <c r="D40" s="96">
        <v>32</v>
      </c>
      <c r="E40" s="224">
        <f>C40+D40</f>
        <v>66</v>
      </c>
      <c r="F40" s="104">
        <v>5</v>
      </c>
    </row>
    <row r="41" spans="1:6" ht="15" x14ac:dyDescent="0.25">
      <c r="A41" s="100">
        <v>7</v>
      </c>
      <c r="B41" s="92" t="s">
        <v>69</v>
      </c>
      <c r="C41" s="91" t="s">
        <v>189</v>
      </c>
      <c r="D41" s="95">
        <v>30</v>
      </c>
      <c r="E41" s="224">
        <f t="shared" ref="E41:E42" si="3">C41+D41</f>
        <v>67</v>
      </c>
      <c r="F41" s="104">
        <v>4</v>
      </c>
    </row>
    <row r="42" spans="1:6" ht="15" x14ac:dyDescent="0.25">
      <c r="A42" s="643">
        <v>8</v>
      </c>
      <c r="B42" s="92" t="s">
        <v>447</v>
      </c>
      <c r="C42" s="91" t="s">
        <v>184</v>
      </c>
      <c r="D42" s="96">
        <v>33</v>
      </c>
      <c r="E42" s="224">
        <f t="shared" si="3"/>
        <v>71</v>
      </c>
      <c r="F42" s="104">
        <v>3</v>
      </c>
    </row>
    <row r="43" spans="1:6" ht="15" x14ac:dyDescent="0.25">
      <c r="A43" s="100">
        <v>9</v>
      </c>
      <c r="B43" s="92" t="s">
        <v>448</v>
      </c>
      <c r="C43" s="91" t="s">
        <v>183</v>
      </c>
      <c r="D43" s="97"/>
      <c r="E43" s="224"/>
      <c r="F43" s="104">
        <v>2</v>
      </c>
    </row>
    <row r="44" spans="1:6" ht="15" x14ac:dyDescent="0.25">
      <c r="A44" s="643">
        <v>10</v>
      </c>
      <c r="B44" s="92" t="s">
        <v>102</v>
      </c>
      <c r="C44" s="95">
        <v>29</v>
      </c>
      <c r="D44" s="95"/>
      <c r="E44" s="224"/>
      <c r="F44" s="104">
        <v>1</v>
      </c>
    </row>
    <row r="45" spans="1:6" ht="15" x14ac:dyDescent="0.25">
      <c r="A45" s="100">
        <v>11</v>
      </c>
      <c r="B45" s="92" t="s">
        <v>139</v>
      </c>
      <c r="C45" s="95">
        <v>31</v>
      </c>
      <c r="D45" s="95"/>
      <c r="E45" s="224"/>
      <c r="F45" s="103">
        <v>0</v>
      </c>
    </row>
    <row r="46" spans="1:6" ht="15" x14ac:dyDescent="0.25">
      <c r="A46" s="643">
        <v>12</v>
      </c>
      <c r="B46" s="92" t="s">
        <v>450</v>
      </c>
      <c r="C46" s="95" t="s">
        <v>453</v>
      </c>
      <c r="D46" s="95">
        <v>34</v>
      </c>
      <c r="E46" s="224"/>
      <c r="F46" s="103">
        <v>0</v>
      </c>
    </row>
    <row r="47" spans="1:6" ht="15" x14ac:dyDescent="0.25">
      <c r="A47" s="100">
        <v>13</v>
      </c>
      <c r="B47" s="92" t="s">
        <v>451</v>
      </c>
      <c r="C47" s="95" t="s">
        <v>453</v>
      </c>
      <c r="D47" s="95">
        <v>35</v>
      </c>
      <c r="E47" s="224"/>
      <c r="F47" s="103">
        <v>0</v>
      </c>
    </row>
    <row r="48" spans="1:6" ht="15" x14ac:dyDescent="0.25">
      <c r="A48" s="643">
        <v>14</v>
      </c>
      <c r="B48" s="92" t="s">
        <v>454</v>
      </c>
      <c r="C48" s="95" t="s">
        <v>453</v>
      </c>
      <c r="D48" s="95"/>
      <c r="E48" s="224"/>
      <c r="F48" s="103">
        <v>0</v>
      </c>
    </row>
    <row r="49" spans="1:6" ht="13.5" thickBot="1" x14ac:dyDescent="0.25">
      <c r="F49" s="80"/>
    </row>
    <row r="50" spans="1:6" ht="15.75" thickBot="1" x14ac:dyDescent="0.25">
      <c r="A50" s="225" t="s">
        <v>55</v>
      </c>
      <c r="B50" s="226" t="s">
        <v>37</v>
      </c>
      <c r="C50" s="227" t="s">
        <v>70</v>
      </c>
      <c r="D50" s="228" t="s">
        <v>40</v>
      </c>
      <c r="E50" s="229" t="s">
        <v>41</v>
      </c>
      <c r="F50" s="230"/>
    </row>
    <row r="51" spans="1:6" ht="15" x14ac:dyDescent="0.25">
      <c r="A51" s="588">
        <v>1</v>
      </c>
      <c r="B51" s="589" t="s">
        <v>455</v>
      </c>
      <c r="C51" s="590" t="s">
        <v>133</v>
      </c>
      <c r="D51" s="590"/>
      <c r="E51" s="591">
        <f>C51+D51</f>
        <v>1</v>
      </c>
      <c r="F51" s="592">
        <v>10</v>
      </c>
    </row>
    <row r="52" spans="1:6" ht="15" x14ac:dyDescent="0.25">
      <c r="A52" s="593">
        <v>2</v>
      </c>
      <c r="B52" s="589" t="s">
        <v>338</v>
      </c>
      <c r="C52" s="594" t="s">
        <v>123</v>
      </c>
      <c r="D52" s="595"/>
      <c r="E52" s="596">
        <v>2</v>
      </c>
      <c r="F52" s="597">
        <v>9</v>
      </c>
    </row>
    <row r="53" spans="1:6" ht="15" x14ac:dyDescent="0.25">
      <c r="A53" s="582"/>
      <c r="B53" s="584"/>
      <c r="C53" s="585"/>
      <c r="D53" s="586"/>
      <c r="E53" s="583"/>
      <c r="F53" s="587"/>
    </row>
    <row r="54" spans="1:6" ht="18" x14ac:dyDescent="0.25">
      <c r="A54" s="557" t="s">
        <v>105</v>
      </c>
      <c r="B54" s="557"/>
      <c r="C54" s="560"/>
      <c r="D54" s="560"/>
      <c r="E54" s="558" t="s">
        <v>389</v>
      </c>
    </row>
    <row r="55" spans="1:6" x14ac:dyDescent="0.2">
      <c r="A55"/>
      <c r="B55" s="3"/>
      <c r="C55" s="554"/>
      <c r="D55" s="554"/>
      <c r="E55" s="521"/>
    </row>
    <row r="56" spans="1:6" ht="15" x14ac:dyDescent="0.25">
      <c r="A56" s="538"/>
      <c r="B56" s="539" t="s">
        <v>37</v>
      </c>
      <c r="C56" s="540" t="s">
        <v>390</v>
      </c>
      <c r="D56" s="540" t="s">
        <v>391</v>
      </c>
      <c r="E56" s="541" t="s">
        <v>392</v>
      </c>
    </row>
    <row r="57" spans="1:6" ht="15" x14ac:dyDescent="0.25">
      <c r="A57" s="542">
        <v>1</v>
      </c>
      <c r="B57" s="543" t="s">
        <v>393</v>
      </c>
      <c r="C57" s="544">
        <v>2.2222222222222199E-2</v>
      </c>
      <c r="D57" s="555">
        <v>7.2152777777777774E-2</v>
      </c>
      <c r="E57" s="552">
        <f t="shared" ref="E57:E72" si="4">IF(D57-C57&gt;0,D57-C57,"")</f>
        <v>4.9930555555555575E-2</v>
      </c>
    </row>
    <row r="58" spans="1:6" ht="15" x14ac:dyDescent="0.25">
      <c r="A58" s="545">
        <v>2</v>
      </c>
      <c r="B58" s="546" t="s">
        <v>394</v>
      </c>
      <c r="C58" s="547">
        <v>8.3333333333333297E-3</v>
      </c>
      <c r="D58" s="556">
        <v>5.9259259259259262E-2</v>
      </c>
      <c r="E58" s="553">
        <f t="shared" si="4"/>
        <v>5.092592592592593E-2</v>
      </c>
    </row>
    <row r="59" spans="1:6" ht="15" x14ac:dyDescent="0.25">
      <c r="A59" s="542">
        <v>3</v>
      </c>
      <c r="B59" s="543" t="s">
        <v>395</v>
      </c>
      <c r="C59" s="544">
        <v>2.2222222222222199E-2</v>
      </c>
      <c r="D59" s="555">
        <v>7.5347222222222218E-2</v>
      </c>
      <c r="E59" s="552">
        <f t="shared" si="4"/>
        <v>5.3125000000000019E-2</v>
      </c>
    </row>
    <row r="60" spans="1:6" ht="15" x14ac:dyDescent="0.25">
      <c r="A60" s="545">
        <v>4</v>
      </c>
      <c r="B60" s="546" t="s">
        <v>396</v>
      </c>
      <c r="C60" s="547">
        <v>1.52777777777778E-2</v>
      </c>
      <c r="D60" s="556">
        <v>6.880787037037038E-2</v>
      </c>
      <c r="E60" s="553">
        <f t="shared" si="4"/>
        <v>5.3530092592592581E-2</v>
      </c>
    </row>
    <row r="61" spans="1:6" ht="15" x14ac:dyDescent="0.25">
      <c r="A61" s="542">
        <v>5</v>
      </c>
      <c r="B61" s="543" t="s">
        <v>397</v>
      </c>
      <c r="C61" s="544">
        <v>2.6388888888888899E-2</v>
      </c>
      <c r="D61" s="555">
        <v>8.3796296296296299E-2</v>
      </c>
      <c r="E61" s="552">
        <f t="shared" si="4"/>
        <v>5.74074074074074E-2</v>
      </c>
    </row>
    <row r="62" spans="1:6" ht="15" x14ac:dyDescent="0.25">
      <c r="A62" s="545">
        <v>6</v>
      </c>
      <c r="B62" s="546" t="s">
        <v>398</v>
      </c>
      <c r="C62" s="547">
        <v>2.36111111111111E-2</v>
      </c>
      <c r="D62" s="556">
        <v>8.3958333333333343E-2</v>
      </c>
      <c r="E62" s="553">
        <f t="shared" si="4"/>
        <v>6.0347222222222247E-2</v>
      </c>
    </row>
    <row r="63" spans="1:6" ht="15" x14ac:dyDescent="0.25">
      <c r="A63" s="542">
        <v>7</v>
      </c>
      <c r="B63" s="543" t="s">
        <v>399</v>
      </c>
      <c r="C63" s="544">
        <v>2.5000000000000001E-2</v>
      </c>
      <c r="D63" s="555">
        <v>8.773148148148148E-2</v>
      </c>
      <c r="E63" s="552">
        <f t="shared" si="4"/>
        <v>6.2731481481481471E-2</v>
      </c>
    </row>
    <row r="64" spans="1:6" ht="15" x14ac:dyDescent="0.25">
      <c r="A64" s="545">
        <v>8</v>
      </c>
      <c r="B64" s="546" t="s">
        <v>400</v>
      </c>
      <c r="C64" s="547">
        <v>2.0833333333333301E-2</v>
      </c>
      <c r="D64" s="556">
        <v>8.4317129629629631E-2</v>
      </c>
      <c r="E64" s="553">
        <f t="shared" si="4"/>
        <v>6.348379629629633E-2</v>
      </c>
    </row>
    <row r="65" spans="1:7" ht="15" x14ac:dyDescent="0.25">
      <c r="A65" s="542">
        <v>9</v>
      </c>
      <c r="B65" s="543" t="s">
        <v>401</v>
      </c>
      <c r="C65" s="544">
        <v>1.94444444444444E-2</v>
      </c>
      <c r="D65" s="555">
        <v>8.4768518518518521E-2</v>
      </c>
      <c r="E65" s="552">
        <f t="shared" si="4"/>
        <v>6.5324074074074118E-2</v>
      </c>
    </row>
    <row r="66" spans="1:7" ht="15" x14ac:dyDescent="0.25">
      <c r="A66" s="545">
        <v>10</v>
      </c>
      <c r="B66" s="546" t="s">
        <v>402</v>
      </c>
      <c r="C66" s="547">
        <v>1.8055555555555599E-2</v>
      </c>
      <c r="D66" s="556">
        <v>8.6840277777777766E-2</v>
      </c>
      <c r="E66" s="553">
        <f t="shared" si="4"/>
        <v>6.8784722222222164E-2</v>
      </c>
    </row>
    <row r="67" spans="1:7" ht="15" x14ac:dyDescent="0.25">
      <c r="A67" s="542">
        <v>11</v>
      </c>
      <c r="B67" s="543" t="s">
        <v>403</v>
      </c>
      <c r="C67" s="544">
        <v>1.52777777777778E-2</v>
      </c>
      <c r="D67" s="555">
        <v>8.6597222222222214E-2</v>
      </c>
      <c r="E67" s="552">
        <f t="shared" si="4"/>
        <v>7.1319444444444408E-2</v>
      </c>
    </row>
    <row r="68" spans="1:7" ht="15" x14ac:dyDescent="0.25">
      <c r="A68" s="545">
        <v>12</v>
      </c>
      <c r="B68" s="546" t="s">
        <v>404</v>
      </c>
      <c r="C68" s="547">
        <v>1.1111111111111099E-2</v>
      </c>
      <c r="D68" s="556">
        <v>8.3958333333333343E-2</v>
      </c>
      <c r="E68" s="553">
        <f t="shared" si="4"/>
        <v>7.2847222222222244E-2</v>
      </c>
    </row>
    <row r="69" spans="1:7" ht="15" x14ac:dyDescent="0.25">
      <c r="A69" s="542">
        <v>13</v>
      </c>
      <c r="B69" s="543" t="s">
        <v>405</v>
      </c>
      <c r="C69" s="544">
        <v>1.2500000000000001E-2</v>
      </c>
      <c r="D69" s="555">
        <v>8.7141203703703707E-2</v>
      </c>
      <c r="E69" s="552">
        <f t="shared" si="4"/>
        <v>7.464120370370371E-2</v>
      </c>
    </row>
    <row r="70" spans="1:7" ht="15" x14ac:dyDescent="0.25">
      <c r="A70" s="545">
        <v>14</v>
      </c>
      <c r="B70" s="546" t="s">
        <v>406</v>
      </c>
      <c r="C70" s="547">
        <v>1.2500000000000001E-2</v>
      </c>
      <c r="D70" s="556">
        <v>8.7465277777777781E-2</v>
      </c>
      <c r="E70" s="553">
        <f t="shared" si="4"/>
        <v>7.4965277777777783E-2</v>
      </c>
    </row>
    <row r="71" spans="1:7" ht="15" x14ac:dyDescent="0.25">
      <c r="A71" s="542">
        <v>15</v>
      </c>
      <c r="B71" s="543" t="s">
        <v>407</v>
      </c>
      <c r="C71" s="544">
        <v>4.1666666666666701E-3</v>
      </c>
      <c r="D71" s="555">
        <v>7.9861111111111105E-2</v>
      </c>
      <c r="E71" s="552">
        <f t="shared" si="4"/>
        <v>7.5694444444444439E-2</v>
      </c>
    </row>
    <row r="72" spans="1:7" ht="15" x14ac:dyDescent="0.25">
      <c r="A72" s="545">
        <v>16</v>
      </c>
      <c r="B72" s="546" t="s">
        <v>408</v>
      </c>
      <c r="C72" s="547">
        <v>1.1111111111111099E-2</v>
      </c>
      <c r="D72" s="556">
        <v>8.7060185185185171E-2</v>
      </c>
      <c r="E72" s="553">
        <f t="shared" si="4"/>
        <v>7.5949074074074072E-2</v>
      </c>
    </row>
    <row r="73" spans="1:7" ht="23.25" customHeight="1" x14ac:dyDescent="0.2">
      <c r="A73" s="561">
        <v>17</v>
      </c>
      <c r="B73" s="562" t="s">
        <v>409</v>
      </c>
      <c r="C73" s="563">
        <v>9.7222222222222206E-3</v>
      </c>
      <c r="D73" s="564">
        <v>7.0856481481481479E-2</v>
      </c>
      <c r="E73" s="565" t="e">
        <f>IF(D73-C73&gt;0,D73-C73+#REF!,"")</f>
        <v>#REF!</v>
      </c>
      <c r="F73" s="312" t="s">
        <v>441</v>
      </c>
      <c r="G73" s="312"/>
    </row>
    <row r="74" spans="1:7" ht="15" x14ac:dyDescent="0.25">
      <c r="A74" s="545">
        <v>18</v>
      </c>
      <c r="B74" s="546" t="s">
        <v>410</v>
      </c>
      <c r="C74" s="547">
        <v>2.7777777777777801E-3</v>
      </c>
      <c r="D74" s="556">
        <v>8.5787037037037037E-2</v>
      </c>
      <c r="E74" s="553">
        <f t="shared" ref="E74:E92" si="5">IF(D74-C74&gt;0,D74-C74,"")</f>
        <v>8.3009259259259255E-2</v>
      </c>
    </row>
    <row r="75" spans="1:7" ht="15" x14ac:dyDescent="0.25">
      <c r="A75" s="542">
        <v>19</v>
      </c>
      <c r="B75" s="543" t="s">
        <v>411</v>
      </c>
      <c r="C75" s="544">
        <v>1.6666666666666701E-2</v>
      </c>
      <c r="D75" s="555">
        <v>0.10054398148148148</v>
      </c>
      <c r="E75" s="552">
        <f t="shared" si="5"/>
        <v>8.387731481481478E-2</v>
      </c>
    </row>
    <row r="76" spans="1:7" ht="15" x14ac:dyDescent="0.25">
      <c r="A76" s="545">
        <v>20</v>
      </c>
      <c r="B76" s="546" t="s">
        <v>412</v>
      </c>
      <c r="C76" s="547">
        <v>1.38888888888889E-2</v>
      </c>
      <c r="D76" s="556">
        <v>0.10054398148148148</v>
      </c>
      <c r="E76" s="553">
        <f t="shared" si="5"/>
        <v>8.6655092592592589E-2</v>
      </c>
    </row>
    <row r="77" spans="1:7" ht="15" x14ac:dyDescent="0.25">
      <c r="A77" s="542">
        <v>21</v>
      </c>
      <c r="B77" s="543" t="s">
        <v>413</v>
      </c>
      <c r="C77" s="544">
        <v>8.3333333333333297E-3</v>
      </c>
      <c r="D77" s="555">
        <v>9.8553240740740747E-2</v>
      </c>
      <c r="E77" s="552">
        <f t="shared" si="5"/>
        <v>9.0219907407407415E-2</v>
      </c>
    </row>
    <row r="78" spans="1:7" ht="15" x14ac:dyDescent="0.25">
      <c r="A78" s="545">
        <v>22</v>
      </c>
      <c r="B78" s="546" t="s">
        <v>414</v>
      </c>
      <c r="C78" s="547">
        <v>2.7777777777777801E-2</v>
      </c>
      <c r="D78" s="556">
        <v>0.11800925925925926</v>
      </c>
      <c r="E78" s="553">
        <f t="shared" si="5"/>
        <v>9.0231481481481454E-2</v>
      </c>
    </row>
    <row r="79" spans="1:7" ht="15" x14ac:dyDescent="0.25">
      <c r="A79" s="542">
        <v>23</v>
      </c>
      <c r="B79" s="543" t="s">
        <v>415</v>
      </c>
      <c r="C79" s="544">
        <v>6.9444444444444397E-3</v>
      </c>
      <c r="D79" s="555">
        <v>0.10076388888888889</v>
      </c>
      <c r="E79" s="552">
        <f t="shared" si="5"/>
        <v>9.3819444444444455E-2</v>
      </c>
    </row>
    <row r="80" spans="1:7" ht="15" x14ac:dyDescent="0.25">
      <c r="A80" s="545">
        <v>24</v>
      </c>
      <c r="B80" s="546" t="s">
        <v>416</v>
      </c>
      <c r="C80" s="547">
        <v>2.6388888888888899E-2</v>
      </c>
      <c r="D80" s="556">
        <v>0.12320601851851852</v>
      </c>
      <c r="E80" s="553">
        <f t="shared" si="5"/>
        <v>9.6817129629629628E-2</v>
      </c>
    </row>
    <row r="81" spans="1:5" ht="15" x14ac:dyDescent="0.25">
      <c r="A81" s="542">
        <v>25</v>
      </c>
      <c r="B81" s="543" t="s">
        <v>417</v>
      </c>
      <c r="C81" s="544">
        <v>1.6666666666666701E-2</v>
      </c>
      <c r="D81" s="555">
        <v>0.11370370370370371</v>
      </c>
      <c r="E81" s="552">
        <f t="shared" si="5"/>
        <v>9.7037037037037005E-2</v>
      </c>
    </row>
    <row r="82" spans="1:5" ht="15" x14ac:dyDescent="0.25">
      <c r="A82" s="545">
        <v>26</v>
      </c>
      <c r="B82" s="546" t="s">
        <v>53</v>
      </c>
      <c r="C82" s="547">
        <v>2.36111111111111E-2</v>
      </c>
      <c r="D82" s="556">
        <v>0.12114583333333334</v>
      </c>
      <c r="E82" s="553">
        <f t="shared" si="5"/>
        <v>9.7534722222222245E-2</v>
      </c>
    </row>
    <row r="83" spans="1:5" ht="15" x14ac:dyDescent="0.25">
      <c r="A83" s="542">
        <v>27</v>
      </c>
      <c r="B83" s="543" t="s">
        <v>418</v>
      </c>
      <c r="C83" s="544">
        <v>1.94444444444444E-2</v>
      </c>
      <c r="D83" s="555">
        <v>0.11875000000000001</v>
      </c>
      <c r="E83" s="552">
        <f t="shared" si="5"/>
        <v>9.9305555555555605E-2</v>
      </c>
    </row>
    <row r="84" spans="1:5" ht="15" x14ac:dyDescent="0.25">
      <c r="A84" s="545">
        <v>28</v>
      </c>
      <c r="B84" s="546" t="s">
        <v>419</v>
      </c>
      <c r="C84" s="547">
        <v>9.7222222222222206E-3</v>
      </c>
      <c r="D84" s="556">
        <v>0.10942129629629631</v>
      </c>
      <c r="E84" s="553">
        <f t="shared" si="5"/>
        <v>9.9699074074074093E-2</v>
      </c>
    </row>
    <row r="85" spans="1:5" ht="15" x14ac:dyDescent="0.25">
      <c r="A85" s="542">
        <v>29</v>
      </c>
      <c r="B85" s="543" t="s">
        <v>420</v>
      </c>
      <c r="C85" s="544">
        <v>0</v>
      </c>
      <c r="D85" s="555">
        <v>0.10133101851851851</v>
      </c>
      <c r="E85" s="552">
        <f t="shared" si="5"/>
        <v>0.10133101851851851</v>
      </c>
    </row>
    <row r="86" spans="1:5" ht="15" x14ac:dyDescent="0.25">
      <c r="A86" s="545">
        <v>30</v>
      </c>
      <c r="B86" s="546" t="s">
        <v>421</v>
      </c>
      <c r="C86" s="547">
        <v>4.1666666666666701E-3</v>
      </c>
      <c r="D86" s="556">
        <v>0.10957175925925926</v>
      </c>
      <c r="E86" s="553">
        <f t="shared" si="5"/>
        <v>0.10540509259259259</v>
      </c>
    </row>
    <row r="87" spans="1:5" ht="15" x14ac:dyDescent="0.25">
      <c r="A87" s="542">
        <v>31</v>
      </c>
      <c r="B87" s="543" t="s">
        <v>422</v>
      </c>
      <c r="C87" s="544">
        <v>1.38888888888889E-2</v>
      </c>
      <c r="D87" s="555">
        <v>0.12390046296296296</v>
      </c>
      <c r="E87" s="552">
        <f t="shared" si="5"/>
        <v>0.11001157407407407</v>
      </c>
    </row>
    <row r="88" spans="1:5" ht="15" x14ac:dyDescent="0.25">
      <c r="A88" s="545">
        <v>32</v>
      </c>
      <c r="B88" s="546" t="s">
        <v>423</v>
      </c>
      <c r="C88" s="547">
        <v>1.8055555555555599E-2</v>
      </c>
      <c r="D88" s="556">
        <v>0.13217592592592592</v>
      </c>
      <c r="E88" s="553">
        <f t="shared" si="5"/>
        <v>0.11412037037037032</v>
      </c>
    </row>
    <row r="89" spans="1:5" ht="15" x14ac:dyDescent="0.25">
      <c r="A89" s="542">
        <v>33</v>
      </c>
      <c r="B89" s="543" t="s">
        <v>424</v>
      </c>
      <c r="C89" s="544">
        <v>6.9444444444444397E-3</v>
      </c>
      <c r="D89" s="555">
        <v>0.14971064814814813</v>
      </c>
      <c r="E89" s="552">
        <f t="shared" si="5"/>
        <v>0.14276620370370369</v>
      </c>
    </row>
    <row r="90" spans="1:5" ht="15" x14ac:dyDescent="0.25">
      <c r="A90" s="545">
        <v>34</v>
      </c>
      <c r="B90" s="546" t="s">
        <v>425</v>
      </c>
      <c r="C90" s="547">
        <v>5.5555555555555601E-3</v>
      </c>
      <c r="D90" s="556">
        <v>0.14971064814814813</v>
      </c>
      <c r="E90" s="553">
        <f t="shared" si="5"/>
        <v>0.14415509259259257</v>
      </c>
    </row>
    <row r="91" spans="1:5" ht="15" x14ac:dyDescent="0.25">
      <c r="A91" s="542">
        <v>35</v>
      </c>
      <c r="B91" s="543" t="s">
        <v>426</v>
      </c>
      <c r="C91" s="544">
        <v>5.5555555555555601E-3</v>
      </c>
      <c r="D91" s="555">
        <v>0.14971064814814813</v>
      </c>
      <c r="E91" s="552">
        <f t="shared" si="5"/>
        <v>0.14415509259259257</v>
      </c>
    </row>
    <row r="92" spans="1:5" ht="15" x14ac:dyDescent="0.25">
      <c r="A92" s="545">
        <v>36</v>
      </c>
      <c r="B92" s="546" t="s">
        <v>427</v>
      </c>
      <c r="C92" s="547">
        <v>2.7777777777777801E-3</v>
      </c>
      <c r="D92" s="556">
        <v>0.15277777777777776</v>
      </c>
      <c r="E92" s="553">
        <f t="shared" si="5"/>
        <v>0.15</v>
      </c>
    </row>
    <row r="95" spans="1:5" ht="18" x14ac:dyDescent="0.25">
      <c r="A95" s="557" t="s">
        <v>440</v>
      </c>
      <c r="B95" s="557"/>
      <c r="C95" s="558" t="s">
        <v>428</v>
      </c>
      <c r="D95" s="559"/>
      <c r="E95" s="559"/>
    </row>
    <row r="96" spans="1:5" x14ac:dyDescent="0.2">
      <c r="A96"/>
      <c r="B96" s="3"/>
      <c r="C96" s="10"/>
      <c r="D96" s="10"/>
      <c r="E96" s="10"/>
    </row>
    <row r="97" spans="1:5" ht="15" x14ac:dyDescent="0.25">
      <c r="A97" s="538" t="s">
        <v>70</v>
      </c>
      <c r="B97" s="539" t="s">
        <v>37</v>
      </c>
      <c r="C97" s="548" t="s">
        <v>390</v>
      </c>
      <c r="D97" s="548" t="s">
        <v>429</v>
      </c>
      <c r="E97" s="549" t="s">
        <v>430</v>
      </c>
    </row>
    <row r="98" spans="1:5" ht="15" x14ac:dyDescent="0.25">
      <c r="A98" s="542">
        <v>1</v>
      </c>
      <c r="B98" s="543" t="s">
        <v>31</v>
      </c>
      <c r="C98" s="550">
        <v>0.05</v>
      </c>
      <c r="D98" s="551"/>
      <c r="E98" s="552">
        <v>3.019675925925926E-2</v>
      </c>
    </row>
    <row r="99" spans="1:5" ht="15" x14ac:dyDescent="0.25">
      <c r="A99" s="542">
        <v>2</v>
      </c>
      <c r="B99" s="543" t="s">
        <v>395</v>
      </c>
      <c r="C99" s="550">
        <v>2.5000000000000001E-2</v>
      </c>
      <c r="D99" s="551"/>
      <c r="E99" s="552">
        <v>3.3981481481481481E-2</v>
      </c>
    </row>
    <row r="100" spans="1:5" ht="15" x14ac:dyDescent="0.25">
      <c r="A100" s="542">
        <v>3</v>
      </c>
      <c r="B100" s="543" t="s">
        <v>399</v>
      </c>
      <c r="C100" s="550">
        <v>5.5555555555555601E-3</v>
      </c>
      <c r="D100" s="551">
        <v>4.162037037037037E-2</v>
      </c>
      <c r="E100" s="552">
        <f>IF(D100-C100&gt;0,D100-C100,"")</f>
        <v>3.6064814814814813E-2</v>
      </c>
    </row>
    <row r="101" spans="1:5" ht="15" x14ac:dyDescent="0.25">
      <c r="A101" s="542">
        <v>4</v>
      </c>
      <c r="B101" s="543" t="s">
        <v>409</v>
      </c>
      <c r="C101" s="550">
        <v>1.94444444444444E-2</v>
      </c>
      <c r="D101" s="551"/>
      <c r="E101" s="552">
        <v>3.6597222222222225E-2</v>
      </c>
    </row>
    <row r="102" spans="1:5" ht="15" x14ac:dyDescent="0.25">
      <c r="A102" s="542">
        <v>5</v>
      </c>
      <c r="B102" s="543" t="s">
        <v>396</v>
      </c>
      <c r="C102" s="550">
        <v>3.6111111111111101E-2</v>
      </c>
      <c r="D102" s="551">
        <v>7.2766203703703694E-2</v>
      </c>
      <c r="E102" s="552">
        <f>IF(D102-C102&gt;0,D102-C102,"")</f>
        <v>3.6655092592592593E-2</v>
      </c>
    </row>
    <row r="103" spans="1:5" ht="15" x14ac:dyDescent="0.25">
      <c r="A103" s="542">
        <v>6</v>
      </c>
      <c r="B103" s="543" t="s">
        <v>411</v>
      </c>
      <c r="C103" s="550">
        <v>4.1666666666666701E-3</v>
      </c>
      <c r="D103" s="551">
        <v>4.1921296296296297E-2</v>
      </c>
      <c r="E103" s="552">
        <f>IF(D103-C103&gt;0,D103-C103,"")</f>
        <v>3.7754629629629624E-2</v>
      </c>
    </row>
    <row r="104" spans="1:5" ht="15" x14ac:dyDescent="0.25">
      <c r="A104" s="542">
        <v>7</v>
      </c>
      <c r="B104" s="543" t="s">
        <v>398</v>
      </c>
      <c r="C104" s="550">
        <v>4.1666666666666699E-2</v>
      </c>
      <c r="D104" s="551"/>
      <c r="E104" s="552">
        <v>3.9166666666666662E-2</v>
      </c>
    </row>
    <row r="105" spans="1:5" ht="15" x14ac:dyDescent="0.25">
      <c r="A105" s="542">
        <v>8</v>
      </c>
      <c r="B105" s="543" t="s">
        <v>431</v>
      </c>
      <c r="C105" s="550">
        <v>1.3888888888888889E-3</v>
      </c>
      <c r="D105" s="551">
        <v>4.1493055555555554E-2</v>
      </c>
      <c r="E105" s="552">
        <f>IF(D105-C105&gt;0,D105-C105,"")</f>
        <v>4.0104166666666663E-2</v>
      </c>
    </row>
    <row r="106" spans="1:5" ht="15" x14ac:dyDescent="0.25">
      <c r="A106" s="542">
        <v>9</v>
      </c>
      <c r="B106" s="543" t="s">
        <v>400</v>
      </c>
      <c r="C106" s="550">
        <v>1.8055555555555599E-2</v>
      </c>
      <c r="D106" s="551"/>
      <c r="E106" s="552">
        <v>4.0937500000000002E-2</v>
      </c>
    </row>
    <row r="107" spans="1:5" ht="15" x14ac:dyDescent="0.25">
      <c r="A107" s="542">
        <v>10</v>
      </c>
      <c r="B107" s="543" t="s">
        <v>402</v>
      </c>
      <c r="C107" s="550">
        <v>1.2500000000000001E-2</v>
      </c>
      <c r="D107" s="551"/>
      <c r="E107" s="552">
        <v>4.1504629629629627E-2</v>
      </c>
    </row>
    <row r="108" spans="1:5" ht="15" x14ac:dyDescent="0.25">
      <c r="A108" s="542">
        <v>11</v>
      </c>
      <c r="B108" s="543" t="s">
        <v>397</v>
      </c>
      <c r="C108" s="550">
        <v>3.8888888888888903E-2</v>
      </c>
      <c r="D108" s="551"/>
      <c r="E108" s="552">
        <v>4.1678240740740745E-2</v>
      </c>
    </row>
    <row r="109" spans="1:5" ht="15" x14ac:dyDescent="0.25">
      <c r="A109" s="542">
        <v>12</v>
      </c>
      <c r="B109" s="543" t="s">
        <v>393</v>
      </c>
      <c r="C109" s="550">
        <v>1.52777777777778E-2</v>
      </c>
      <c r="D109" s="551"/>
      <c r="E109" s="552">
        <v>4.3946759259259255E-2</v>
      </c>
    </row>
    <row r="110" spans="1:5" ht="15" x14ac:dyDescent="0.25">
      <c r="A110" s="542">
        <v>13</v>
      </c>
      <c r="B110" s="543" t="s">
        <v>53</v>
      </c>
      <c r="C110" s="550">
        <v>5.2777777777777798E-2</v>
      </c>
      <c r="D110" s="551"/>
      <c r="E110" s="552">
        <v>4.4351851851851858E-2</v>
      </c>
    </row>
    <row r="111" spans="1:5" ht="15" x14ac:dyDescent="0.25">
      <c r="A111" s="542">
        <v>14</v>
      </c>
      <c r="B111" s="543" t="s">
        <v>412</v>
      </c>
      <c r="C111" s="550">
        <v>5.4166666666666703E-2</v>
      </c>
      <c r="D111" s="551"/>
      <c r="E111" s="552">
        <v>4.4502314814814814E-2</v>
      </c>
    </row>
    <row r="112" spans="1:5" ht="15" x14ac:dyDescent="0.25">
      <c r="A112" s="542">
        <v>15</v>
      </c>
      <c r="B112" s="543" t="s">
        <v>405</v>
      </c>
      <c r="C112" s="550">
        <v>3.19444444444444E-2</v>
      </c>
      <c r="D112" s="551"/>
      <c r="E112" s="552">
        <v>4.670138888888889E-2</v>
      </c>
    </row>
    <row r="113" spans="1:5" ht="15" x14ac:dyDescent="0.25">
      <c r="A113" s="542">
        <v>16</v>
      </c>
      <c r="B113" s="543" t="s">
        <v>404</v>
      </c>
      <c r="C113" s="550">
        <v>3.05555555555556E-2</v>
      </c>
      <c r="D113" s="551">
        <v>7.7488425925925933E-2</v>
      </c>
      <c r="E113" s="552">
        <f>IF(D113-C113&gt;0,D113-C113,"")</f>
        <v>4.6932870370370333E-2</v>
      </c>
    </row>
    <row r="114" spans="1:5" ht="15" x14ac:dyDescent="0.25">
      <c r="A114" s="542">
        <v>17</v>
      </c>
      <c r="B114" s="543" t="s">
        <v>407</v>
      </c>
      <c r="C114" s="550">
        <v>2.9166666666666698E-2</v>
      </c>
      <c r="D114" s="551">
        <v>7.7916666666666676E-2</v>
      </c>
      <c r="E114" s="552">
        <f>IF(D114-C114&gt;0,D114-C114,"")</f>
        <v>4.8749999999999974E-2</v>
      </c>
    </row>
    <row r="115" spans="1:5" ht="15" x14ac:dyDescent="0.25">
      <c r="A115" s="542">
        <v>18</v>
      </c>
      <c r="B115" s="543" t="s">
        <v>432</v>
      </c>
      <c r="C115" s="550">
        <v>0</v>
      </c>
      <c r="D115" s="551">
        <v>5.2071759259259255E-2</v>
      </c>
      <c r="E115" s="552">
        <f>IF(D115-C115&gt;0,D115-C115,"")</f>
        <v>5.2071759259259255E-2</v>
      </c>
    </row>
    <row r="116" spans="1:5" ht="15" x14ac:dyDescent="0.25">
      <c r="A116" s="542">
        <v>19</v>
      </c>
      <c r="B116" s="543" t="s">
        <v>401</v>
      </c>
      <c r="C116" s="550">
        <v>4.4444444444444398E-2</v>
      </c>
      <c r="D116" s="551"/>
      <c r="E116" s="552">
        <v>5.3495370370370367E-2</v>
      </c>
    </row>
    <row r="117" spans="1:5" ht="15" x14ac:dyDescent="0.25">
      <c r="A117" s="542">
        <v>20</v>
      </c>
      <c r="B117" s="543" t="s">
        <v>413</v>
      </c>
      <c r="C117" s="550">
        <v>4.8611111111111098E-2</v>
      </c>
      <c r="D117" s="551"/>
      <c r="E117" s="552">
        <v>5.5289351851851853E-2</v>
      </c>
    </row>
    <row r="118" spans="1:5" ht="15" x14ac:dyDescent="0.25">
      <c r="A118" s="542">
        <v>21</v>
      </c>
      <c r="B118" s="543" t="s">
        <v>403</v>
      </c>
      <c r="C118" s="550">
        <v>2.2222222222222199E-2</v>
      </c>
      <c r="D118" s="551">
        <v>5.5497685185185185E-2</v>
      </c>
      <c r="E118" s="552">
        <v>5.5497685185185185E-2</v>
      </c>
    </row>
    <row r="119" spans="1:5" ht="15" x14ac:dyDescent="0.25">
      <c r="A119" s="542">
        <v>22</v>
      </c>
      <c r="B119" s="543" t="s">
        <v>419</v>
      </c>
      <c r="C119" s="550">
        <v>4.72222222222222E-2</v>
      </c>
      <c r="D119" s="551">
        <v>0.10555555555555556</v>
      </c>
      <c r="E119" s="552">
        <f>IF(D119-C119&gt;0,D119-C119,"")</f>
        <v>5.8333333333333355E-2</v>
      </c>
    </row>
    <row r="120" spans="1:5" ht="15" x14ac:dyDescent="0.25">
      <c r="A120" s="542">
        <v>23</v>
      </c>
      <c r="B120" s="543" t="s">
        <v>433</v>
      </c>
      <c r="C120" s="550">
        <v>3.4722222222222203E-2</v>
      </c>
      <c r="D120" s="551">
        <v>9.3634259259259264E-2</v>
      </c>
      <c r="E120" s="552">
        <f>IF(D120-C120&gt;0,D120-C120,"")</f>
        <v>5.8912037037037061E-2</v>
      </c>
    </row>
    <row r="121" spans="1:5" ht="15" x14ac:dyDescent="0.25">
      <c r="A121" s="542">
        <v>24</v>
      </c>
      <c r="B121" s="543" t="s">
        <v>410</v>
      </c>
      <c r="C121" s="550">
        <v>4.0277777777777801E-2</v>
      </c>
      <c r="D121" s="551"/>
      <c r="E121" s="552">
        <v>5.9155092592592586E-2</v>
      </c>
    </row>
    <row r="122" spans="1:5" ht="15" x14ac:dyDescent="0.25">
      <c r="A122" s="542">
        <v>25</v>
      </c>
      <c r="B122" s="543" t="s">
        <v>408</v>
      </c>
      <c r="C122" s="550">
        <v>4.5833333333333302E-2</v>
      </c>
      <c r="D122" s="551">
        <v>0.10537037037037038</v>
      </c>
      <c r="E122" s="552">
        <f>IF(D122-C122&gt;0,D122-C122,"")</f>
        <v>5.9537037037037076E-2</v>
      </c>
    </row>
    <row r="123" spans="1:5" ht="15" x14ac:dyDescent="0.25">
      <c r="A123" s="542">
        <v>26</v>
      </c>
      <c r="B123" s="543" t="s">
        <v>406</v>
      </c>
      <c r="C123" s="550">
        <v>2.6388888888888899E-2</v>
      </c>
      <c r="D123" s="551">
        <v>8.6192129629629632E-2</v>
      </c>
      <c r="E123" s="552">
        <f>IF(D123-C123&gt;0,D123-C123,"")</f>
        <v>5.9803240740740733E-2</v>
      </c>
    </row>
    <row r="124" spans="1:5" ht="15" x14ac:dyDescent="0.25">
      <c r="A124" s="542">
        <v>27</v>
      </c>
      <c r="B124" s="543" t="s">
        <v>422</v>
      </c>
      <c r="C124" s="550">
        <v>4.3055555555555597E-2</v>
      </c>
      <c r="D124" s="551">
        <v>0.10334490740740741</v>
      </c>
      <c r="E124" s="552">
        <f>IF(D124-C124&gt;0,D124-C124,"")</f>
        <v>6.0289351851851816E-2</v>
      </c>
    </row>
    <row r="125" spans="1:5" ht="15" x14ac:dyDescent="0.25">
      <c r="A125" s="542">
        <v>28</v>
      </c>
      <c r="B125" s="543" t="s">
        <v>416</v>
      </c>
      <c r="C125" s="550">
        <v>2.36111111111111E-2</v>
      </c>
      <c r="D125" s="551">
        <v>8.6122685185185177E-2</v>
      </c>
      <c r="E125" s="552">
        <f>IF(D125-C125&gt;0,D125-C125,"")</f>
        <v>6.2511574074074081E-2</v>
      </c>
    </row>
    <row r="126" spans="1:5" ht="15" x14ac:dyDescent="0.25">
      <c r="A126" s="542">
        <v>29</v>
      </c>
      <c r="B126" s="543" t="s">
        <v>434</v>
      </c>
      <c r="C126" s="550">
        <v>5.5555555555555601E-2</v>
      </c>
      <c r="D126" s="551"/>
      <c r="E126" s="552">
        <v>6.5763888888888886E-2</v>
      </c>
    </row>
    <row r="127" spans="1:5" ht="15" x14ac:dyDescent="0.25">
      <c r="A127" s="542">
        <v>30</v>
      </c>
      <c r="B127" s="543" t="s">
        <v>420</v>
      </c>
      <c r="C127" s="550">
        <v>3.7499999999999999E-2</v>
      </c>
      <c r="D127" s="551">
        <v>0.10398148148148149</v>
      </c>
      <c r="E127" s="552">
        <f t="shared" ref="E127:E135" si="6">IF(D127-C127&gt;0,D127-C127,"")</f>
        <v>6.6481481481481502E-2</v>
      </c>
    </row>
    <row r="128" spans="1:5" ht="15" x14ac:dyDescent="0.25">
      <c r="A128" s="542">
        <v>31</v>
      </c>
      <c r="B128" s="543" t="s">
        <v>435</v>
      </c>
      <c r="C128" s="550">
        <v>1.6666666666666701E-2</v>
      </c>
      <c r="D128" s="551">
        <v>8.4965277777777778E-2</v>
      </c>
      <c r="E128" s="552">
        <f t="shared" si="6"/>
        <v>6.8298611111111074E-2</v>
      </c>
    </row>
    <row r="129" spans="1:5" ht="15" x14ac:dyDescent="0.25">
      <c r="A129" s="542">
        <v>32</v>
      </c>
      <c r="B129" s="543" t="s">
        <v>414</v>
      </c>
      <c r="C129" s="550">
        <v>6.9444444444444397E-3</v>
      </c>
      <c r="D129" s="551">
        <v>7.7071759259259257E-2</v>
      </c>
      <c r="E129" s="552">
        <f t="shared" si="6"/>
        <v>7.0127314814814823E-2</v>
      </c>
    </row>
    <row r="130" spans="1:5" ht="15" x14ac:dyDescent="0.25">
      <c r="A130" s="542">
        <v>33</v>
      </c>
      <c r="B130" s="543" t="s">
        <v>427</v>
      </c>
      <c r="C130" s="550">
        <v>2.7777777777777801E-3</v>
      </c>
      <c r="D130" s="551">
        <v>7.6446759259259256E-2</v>
      </c>
      <c r="E130" s="552">
        <f t="shared" si="6"/>
        <v>7.3668981481481474E-2</v>
      </c>
    </row>
    <row r="131" spans="1:5" ht="15" x14ac:dyDescent="0.25">
      <c r="A131" s="542">
        <v>34</v>
      </c>
      <c r="B131" s="543" t="s">
        <v>423</v>
      </c>
      <c r="C131" s="550">
        <v>2.7777777777777801E-2</v>
      </c>
      <c r="D131" s="551">
        <v>0.10405092592592592</v>
      </c>
      <c r="E131" s="552">
        <f t="shared" si="6"/>
        <v>7.6273148148148118E-2</v>
      </c>
    </row>
    <row r="132" spans="1:5" ht="15" x14ac:dyDescent="0.25">
      <c r="A132" s="542">
        <v>35</v>
      </c>
      <c r="B132" s="543" t="s">
        <v>415</v>
      </c>
      <c r="C132" s="550">
        <v>1.1111111111111099E-2</v>
      </c>
      <c r="D132" s="551">
        <v>8.8252314814814811E-2</v>
      </c>
      <c r="E132" s="552">
        <f t="shared" si="6"/>
        <v>7.7141203703703712E-2</v>
      </c>
    </row>
    <row r="133" spans="1:5" ht="15" x14ac:dyDescent="0.25">
      <c r="A133" s="542">
        <v>36</v>
      </c>
      <c r="B133" s="543" t="s">
        <v>418</v>
      </c>
      <c r="C133" s="550">
        <v>9.7222222222222206E-3</v>
      </c>
      <c r="D133" s="551">
        <v>8.8275462962962958E-2</v>
      </c>
      <c r="E133" s="552">
        <f t="shared" si="6"/>
        <v>7.8553240740740743E-2</v>
      </c>
    </row>
    <row r="134" spans="1:5" ht="15" x14ac:dyDescent="0.25">
      <c r="A134" s="542">
        <v>37</v>
      </c>
      <c r="B134" s="543" t="s">
        <v>421</v>
      </c>
      <c r="C134" s="550">
        <v>8.3333333333333297E-3</v>
      </c>
      <c r="D134" s="551">
        <v>8.8298611111111105E-2</v>
      </c>
      <c r="E134" s="552">
        <f t="shared" si="6"/>
        <v>7.9965277777777774E-2</v>
      </c>
    </row>
    <row r="135" spans="1:5" ht="15" x14ac:dyDescent="0.25">
      <c r="A135" s="542">
        <v>38</v>
      </c>
      <c r="B135" s="543" t="s">
        <v>424</v>
      </c>
      <c r="C135" s="550">
        <v>3.3333333333333298E-2</v>
      </c>
      <c r="D135" s="551">
        <v>0.16527777777777777</v>
      </c>
      <c r="E135" s="552">
        <f t="shared" si="6"/>
        <v>0.13194444444444448</v>
      </c>
    </row>
    <row r="136" spans="1:5" ht="15" x14ac:dyDescent="0.25">
      <c r="A136" s="542"/>
      <c r="B136" s="543"/>
      <c r="C136" s="550"/>
      <c r="D136" s="551"/>
      <c r="E136" s="552"/>
    </row>
    <row r="137" spans="1:5" ht="15" x14ac:dyDescent="0.25">
      <c r="A137" s="542">
        <v>1</v>
      </c>
      <c r="B137" s="543" t="s">
        <v>436</v>
      </c>
      <c r="C137" s="550">
        <v>2.4305555555555556E-2</v>
      </c>
      <c r="D137" s="551">
        <v>4.3981481481481483E-2</v>
      </c>
      <c r="E137" s="552">
        <f t="shared" ref="E137:E142" si="7">IF(D137-C137&gt;0,D137-C137,"")</f>
        <v>1.9675925925925927E-2</v>
      </c>
    </row>
    <row r="138" spans="1:5" ht="15" x14ac:dyDescent="0.25">
      <c r="A138" s="542">
        <v>2</v>
      </c>
      <c r="B138" s="543" t="s">
        <v>437</v>
      </c>
      <c r="C138" s="550">
        <v>2.013888888888889E-2</v>
      </c>
      <c r="D138" s="551">
        <v>5.2048611111111108E-2</v>
      </c>
      <c r="E138" s="552">
        <f t="shared" si="7"/>
        <v>3.1909722222222214E-2</v>
      </c>
    </row>
    <row r="139" spans="1:5" ht="15" x14ac:dyDescent="0.25">
      <c r="A139" s="542">
        <v>3</v>
      </c>
      <c r="B139" s="543" t="s">
        <v>438</v>
      </c>
      <c r="C139" s="550">
        <v>1.0416666666666666E-2</v>
      </c>
      <c r="D139" s="551">
        <v>6.1400462962962969E-2</v>
      </c>
      <c r="E139" s="552">
        <f t="shared" si="7"/>
        <v>5.0983796296296305E-2</v>
      </c>
    </row>
    <row r="140" spans="1:5" ht="15" x14ac:dyDescent="0.25">
      <c r="A140" s="542">
        <v>4</v>
      </c>
      <c r="B140" s="543" t="s">
        <v>425</v>
      </c>
      <c r="C140" s="550">
        <v>2.0833333333333301E-2</v>
      </c>
      <c r="D140" s="551">
        <v>7.4236111111111114E-2</v>
      </c>
      <c r="E140" s="552">
        <f t="shared" si="7"/>
        <v>5.3402777777777813E-2</v>
      </c>
    </row>
    <row r="141" spans="1:5" ht="15" x14ac:dyDescent="0.25">
      <c r="A141" s="542">
        <v>5</v>
      </c>
      <c r="B141" s="543" t="s">
        <v>439</v>
      </c>
      <c r="C141" s="550">
        <v>7.6388888888888886E-3</v>
      </c>
      <c r="D141" s="551">
        <v>6.2048611111111117E-2</v>
      </c>
      <c r="E141" s="552">
        <f t="shared" si="7"/>
        <v>5.4409722222222227E-2</v>
      </c>
    </row>
    <row r="142" spans="1:5" ht="15" x14ac:dyDescent="0.25">
      <c r="A142" s="542">
        <v>6</v>
      </c>
      <c r="B142" s="543" t="s">
        <v>426</v>
      </c>
      <c r="C142" s="550">
        <v>1.38888888888889E-2</v>
      </c>
      <c r="D142" s="551">
        <v>7.4212962962962967E-2</v>
      </c>
      <c r="E142" s="552">
        <f t="shared" si="7"/>
        <v>6.0324074074074065E-2</v>
      </c>
    </row>
  </sheetData>
  <mergeCells count="2">
    <mergeCell ref="A1:F1"/>
    <mergeCell ref="G12:G13"/>
  </mergeCells>
  <phoneticPr fontId="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H5" sqref="H5"/>
    </sheetView>
  </sheetViews>
  <sheetFormatPr defaultRowHeight="12.75" x14ac:dyDescent="0.2"/>
  <cols>
    <col min="1" max="1" width="9.140625" style="10"/>
    <col min="2" max="2" width="22.85546875" style="10" customWidth="1"/>
    <col min="3" max="8" width="9.140625" style="10"/>
  </cols>
  <sheetData>
    <row r="1" spans="1:8" ht="44.25" customHeight="1" x14ac:dyDescent="0.2">
      <c r="A1" s="712" t="s">
        <v>461</v>
      </c>
      <c r="B1" s="712"/>
      <c r="C1" s="712"/>
      <c r="D1" s="712"/>
      <c r="E1" s="712"/>
      <c r="F1" s="712"/>
      <c r="G1" s="691"/>
      <c r="H1" s="691"/>
    </row>
    <row r="2" spans="1:8" ht="13.5" thickBot="1" x14ac:dyDescent="0.25">
      <c r="B2"/>
    </row>
    <row r="3" spans="1:8" ht="13.5" thickBot="1" x14ac:dyDescent="0.25">
      <c r="A3" s="432" t="s">
        <v>55</v>
      </c>
      <c r="B3" s="606" t="s">
        <v>87</v>
      </c>
      <c r="C3" s="616" t="s">
        <v>457</v>
      </c>
      <c r="D3" s="616" t="s">
        <v>462</v>
      </c>
      <c r="E3" s="616" t="s">
        <v>458</v>
      </c>
      <c r="F3" s="616" t="s">
        <v>459</v>
      </c>
      <c r="G3" s="616" t="s">
        <v>460</v>
      </c>
      <c r="H3" s="610" t="s">
        <v>42</v>
      </c>
    </row>
    <row r="4" spans="1:8" x14ac:dyDescent="0.2">
      <c r="A4" s="61">
        <v>1</v>
      </c>
      <c r="B4" s="649" t="s">
        <v>101</v>
      </c>
      <c r="C4" s="644">
        <v>43</v>
      </c>
      <c r="D4" s="644">
        <v>26</v>
      </c>
      <c r="E4" s="644">
        <v>42</v>
      </c>
      <c r="F4" s="644">
        <v>34</v>
      </c>
      <c r="G4" s="645">
        <f>SUM(C4:F4)</f>
        <v>145</v>
      </c>
      <c r="H4" s="611">
        <v>20</v>
      </c>
    </row>
    <row r="5" spans="1:8" ht="12.75" customHeight="1" x14ac:dyDescent="0.2">
      <c r="A5" s="26">
        <v>2</v>
      </c>
      <c r="B5" s="650" t="s">
        <v>191</v>
      </c>
      <c r="C5" s="646">
        <v>44</v>
      </c>
      <c r="D5" s="646">
        <v>22</v>
      </c>
      <c r="E5" s="646">
        <v>44</v>
      </c>
      <c r="F5" s="646">
        <v>27</v>
      </c>
      <c r="G5" s="647">
        <f t="shared" ref="G5:G29" si="0">SUM(C5:F5)</f>
        <v>137</v>
      </c>
      <c r="H5" s="27"/>
    </row>
    <row r="6" spans="1:8" x14ac:dyDescent="0.2">
      <c r="A6" s="26">
        <v>3</v>
      </c>
      <c r="B6" s="651" t="s">
        <v>82</v>
      </c>
      <c r="C6" s="646">
        <v>43</v>
      </c>
      <c r="D6" s="646">
        <v>16</v>
      </c>
      <c r="E6" s="646">
        <v>42</v>
      </c>
      <c r="F6" s="646">
        <v>31</v>
      </c>
      <c r="G6" s="647">
        <f t="shared" si="0"/>
        <v>132</v>
      </c>
      <c r="H6" s="27">
        <v>19</v>
      </c>
    </row>
    <row r="7" spans="1:8" x14ac:dyDescent="0.2">
      <c r="A7" s="26">
        <v>4</v>
      </c>
      <c r="B7" s="619" t="s">
        <v>31</v>
      </c>
      <c r="C7" s="646">
        <v>41</v>
      </c>
      <c r="D7" s="646">
        <v>17</v>
      </c>
      <c r="E7" s="646">
        <v>41</v>
      </c>
      <c r="F7" s="646">
        <v>32</v>
      </c>
      <c r="G7" s="647">
        <f t="shared" si="0"/>
        <v>131</v>
      </c>
      <c r="H7" s="27">
        <v>18</v>
      </c>
    </row>
    <row r="8" spans="1:8" x14ac:dyDescent="0.2">
      <c r="A8" s="26">
        <v>5</v>
      </c>
      <c r="B8" s="619" t="s">
        <v>227</v>
      </c>
      <c r="C8" s="646">
        <v>35</v>
      </c>
      <c r="D8" s="646">
        <v>11</v>
      </c>
      <c r="E8" s="646">
        <v>46</v>
      </c>
      <c r="F8" s="646">
        <v>37</v>
      </c>
      <c r="G8" s="647">
        <f t="shared" si="0"/>
        <v>129</v>
      </c>
      <c r="H8" s="27">
        <v>17</v>
      </c>
    </row>
    <row r="9" spans="1:8" x14ac:dyDescent="0.2">
      <c r="A9" s="26">
        <v>6</v>
      </c>
      <c r="B9" s="648" t="s">
        <v>231</v>
      </c>
      <c r="C9" s="646">
        <v>37</v>
      </c>
      <c r="D9" s="646">
        <v>20</v>
      </c>
      <c r="E9" s="646">
        <v>33</v>
      </c>
      <c r="F9" s="646">
        <v>39</v>
      </c>
      <c r="G9" s="647">
        <f t="shared" si="0"/>
        <v>129</v>
      </c>
      <c r="H9" s="27">
        <v>16</v>
      </c>
    </row>
    <row r="10" spans="1:8" x14ac:dyDescent="0.2">
      <c r="A10" s="26">
        <v>7</v>
      </c>
      <c r="B10" s="619" t="s">
        <v>86</v>
      </c>
      <c r="C10" s="646">
        <v>35</v>
      </c>
      <c r="D10" s="646">
        <v>17</v>
      </c>
      <c r="E10" s="646">
        <v>40</v>
      </c>
      <c r="F10" s="646">
        <v>25</v>
      </c>
      <c r="G10" s="647">
        <f t="shared" si="0"/>
        <v>117</v>
      </c>
      <c r="H10" s="27">
        <v>15</v>
      </c>
    </row>
    <row r="11" spans="1:8" x14ac:dyDescent="0.2">
      <c r="A11" s="26">
        <v>8</v>
      </c>
      <c r="B11" s="493" t="s">
        <v>85</v>
      </c>
      <c r="C11" s="646">
        <v>42</v>
      </c>
      <c r="D11" s="646">
        <v>12</v>
      </c>
      <c r="E11" s="646">
        <v>35</v>
      </c>
      <c r="F11" s="646">
        <v>26</v>
      </c>
      <c r="G11" s="647">
        <f t="shared" si="0"/>
        <v>115</v>
      </c>
      <c r="H11" s="27">
        <v>14</v>
      </c>
    </row>
    <row r="12" spans="1:8" x14ac:dyDescent="0.2">
      <c r="A12" s="26">
        <v>9</v>
      </c>
      <c r="B12" s="619" t="s">
        <v>51</v>
      </c>
      <c r="C12" s="646">
        <v>35</v>
      </c>
      <c r="D12" s="646">
        <v>22</v>
      </c>
      <c r="E12" s="646">
        <v>43</v>
      </c>
      <c r="F12" s="646">
        <v>8</v>
      </c>
      <c r="G12" s="647">
        <f t="shared" si="0"/>
        <v>108</v>
      </c>
      <c r="H12" s="27">
        <v>13</v>
      </c>
    </row>
    <row r="13" spans="1:8" x14ac:dyDescent="0.2">
      <c r="A13" s="26">
        <v>10</v>
      </c>
      <c r="B13" s="619" t="s">
        <v>155</v>
      </c>
      <c r="C13" s="646">
        <v>36</v>
      </c>
      <c r="D13" s="646">
        <v>14</v>
      </c>
      <c r="E13" s="646">
        <v>35</v>
      </c>
      <c r="F13" s="646">
        <v>23</v>
      </c>
      <c r="G13" s="647">
        <f t="shared" si="0"/>
        <v>108</v>
      </c>
      <c r="H13" s="27">
        <v>12</v>
      </c>
    </row>
    <row r="14" spans="1:8" x14ac:dyDescent="0.2">
      <c r="A14" s="26">
        <v>11</v>
      </c>
      <c r="B14" s="630" t="s">
        <v>66</v>
      </c>
      <c r="C14" s="646">
        <v>36</v>
      </c>
      <c r="D14" s="646">
        <v>23</v>
      </c>
      <c r="E14" s="646">
        <v>31</v>
      </c>
      <c r="F14" s="646">
        <v>11</v>
      </c>
      <c r="G14" s="647">
        <f t="shared" si="0"/>
        <v>101</v>
      </c>
      <c r="H14" s="27">
        <v>11</v>
      </c>
    </row>
    <row r="15" spans="1:8" x14ac:dyDescent="0.2">
      <c r="A15" s="26">
        <v>12</v>
      </c>
      <c r="B15" s="619" t="s">
        <v>67</v>
      </c>
      <c r="C15" s="646">
        <v>39</v>
      </c>
      <c r="D15" s="646">
        <v>23</v>
      </c>
      <c r="E15" s="646">
        <v>27</v>
      </c>
      <c r="F15" s="646">
        <v>7</v>
      </c>
      <c r="G15" s="647">
        <f t="shared" si="0"/>
        <v>96</v>
      </c>
      <c r="H15" s="27">
        <v>10</v>
      </c>
    </row>
    <row r="16" spans="1:8" x14ac:dyDescent="0.2">
      <c r="A16" s="26">
        <v>13</v>
      </c>
      <c r="B16" s="619" t="s">
        <v>112</v>
      </c>
      <c r="C16" s="646">
        <v>43</v>
      </c>
      <c r="D16" s="646">
        <v>16</v>
      </c>
      <c r="E16" s="646">
        <v>26</v>
      </c>
      <c r="F16" s="646">
        <v>10</v>
      </c>
      <c r="G16" s="647">
        <f t="shared" si="0"/>
        <v>95</v>
      </c>
      <c r="H16" s="27">
        <v>9</v>
      </c>
    </row>
    <row r="17" spans="1:8" x14ac:dyDescent="0.2">
      <c r="A17" s="26">
        <v>14</v>
      </c>
      <c r="B17" s="619" t="s">
        <v>34</v>
      </c>
      <c r="C17" s="646">
        <v>33</v>
      </c>
      <c r="D17" s="646">
        <v>19</v>
      </c>
      <c r="E17" s="646">
        <v>40</v>
      </c>
      <c r="F17" s="646">
        <v>3</v>
      </c>
      <c r="G17" s="647">
        <f t="shared" si="0"/>
        <v>95</v>
      </c>
      <c r="H17" s="27">
        <v>8</v>
      </c>
    </row>
    <row r="18" spans="1:8" x14ac:dyDescent="0.2">
      <c r="A18" s="26">
        <v>15</v>
      </c>
      <c r="B18" s="619" t="s">
        <v>29</v>
      </c>
      <c r="C18" s="646">
        <v>30</v>
      </c>
      <c r="D18" s="646">
        <v>15</v>
      </c>
      <c r="E18" s="646">
        <v>32</v>
      </c>
      <c r="F18" s="646">
        <v>18</v>
      </c>
      <c r="G18" s="647">
        <f t="shared" si="0"/>
        <v>95</v>
      </c>
      <c r="H18" s="27">
        <v>7</v>
      </c>
    </row>
    <row r="19" spans="1:8" x14ac:dyDescent="0.2">
      <c r="A19" s="26">
        <v>16</v>
      </c>
      <c r="B19" s="619" t="s">
        <v>99</v>
      </c>
      <c r="C19" s="646">
        <v>27</v>
      </c>
      <c r="D19" s="646">
        <v>13</v>
      </c>
      <c r="E19" s="646">
        <v>30</v>
      </c>
      <c r="F19" s="646">
        <v>20</v>
      </c>
      <c r="G19" s="647">
        <f t="shared" si="0"/>
        <v>90</v>
      </c>
      <c r="H19" s="27">
        <v>6</v>
      </c>
    </row>
    <row r="20" spans="1:8" x14ac:dyDescent="0.2">
      <c r="A20" s="26">
        <v>17</v>
      </c>
      <c r="B20" s="7" t="s">
        <v>49</v>
      </c>
      <c r="C20" s="6">
        <v>32</v>
      </c>
      <c r="D20" s="6">
        <v>15</v>
      </c>
      <c r="E20" s="6">
        <v>16</v>
      </c>
      <c r="F20" s="6">
        <v>25</v>
      </c>
      <c r="G20" s="603">
        <f t="shared" si="0"/>
        <v>88</v>
      </c>
      <c r="H20" s="27">
        <v>5</v>
      </c>
    </row>
    <row r="21" spans="1:8" x14ac:dyDescent="0.2">
      <c r="A21" s="26">
        <v>18</v>
      </c>
      <c r="B21" s="7" t="s">
        <v>248</v>
      </c>
      <c r="C21" s="6">
        <v>40</v>
      </c>
      <c r="D21" s="6">
        <v>20</v>
      </c>
      <c r="E21" s="6">
        <v>14</v>
      </c>
      <c r="F21" s="6">
        <v>13</v>
      </c>
      <c r="G21" s="603">
        <f t="shared" si="0"/>
        <v>87</v>
      </c>
      <c r="H21" s="27">
        <v>4</v>
      </c>
    </row>
    <row r="22" spans="1:8" x14ac:dyDescent="0.2">
      <c r="A22" s="26">
        <v>19</v>
      </c>
      <c r="B22" s="7" t="s">
        <v>33</v>
      </c>
      <c r="C22" s="6">
        <v>27</v>
      </c>
      <c r="D22" s="6">
        <v>14</v>
      </c>
      <c r="E22" s="6">
        <v>34</v>
      </c>
      <c r="F22" s="6">
        <v>10</v>
      </c>
      <c r="G22" s="603">
        <f t="shared" si="0"/>
        <v>85</v>
      </c>
      <c r="H22" s="27">
        <v>3</v>
      </c>
    </row>
    <row r="23" spans="1:8" x14ac:dyDescent="0.2">
      <c r="A23" s="26">
        <v>20</v>
      </c>
      <c r="B23" s="7" t="s">
        <v>65</v>
      </c>
      <c r="C23" s="6">
        <v>36</v>
      </c>
      <c r="D23" s="6">
        <v>0</v>
      </c>
      <c r="E23" s="6">
        <v>40</v>
      </c>
      <c r="F23" s="6">
        <v>4</v>
      </c>
      <c r="G23" s="603">
        <f t="shared" si="0"/>
        <v>80</v>
      </c>
      <c r="H23" s="27">
        <v>2</v>
      </c>
    </row>
    <row r="24" spans="1:8" x14ac:dyDescent="0.2">
      <c r="A24" s="26">
        <v>21</v>
      </c>
      <c r="B24" s="7" t="s">
        <v>35</v>
      </c>
      <c r="C24" s="6">
        <v>31</v>
      </c>
      <c r="D24" s="6">
        <v>18</v>
      </c>
      <c r="E24" s="6">
        <v>28</v>
      </c>
      <c r="F24" s="6">
        <v>3</v>
      </c>
      <c r="G24" s="603">
        <f t="shared" si="0"/>
        <v>80</v>
      </c>
      <c r="H24" s="27">
        <v>1</v>
      </c>
    </row>
    <row r="25" spans="1:8" x14ac:dyDescent="0.2">
      <c r="A25" s="26">
        <v>22</v>
      </c>
      <c r="B25" s="7" t="s">
        <v>68</v>
      </c>
      <c r="C25" s="6">
        <v>25</v>
      </c>
      <c r="D25" s="6">
        <v>2</v>
      </c>
      <c r="E25" s="6">
        <v>30</v>
      </c>
      <c r="F25" s="6">
        <v>19</v>
      </c>
      <c r="G25" s="603">
        <f t="shared" si="0"/>
        <v>76</v>
      </c>
      <c r="H25" s="27">
        <v>0</v>
      </c>
    </row>
    <row r="26" spans="1:8" x14ac:dyDescent="0.2">
      <c r="A26" s="26">
        <v>23</v>
      </c>
      <c r="B26" s="7" t="s">
        <v>50</v>
      </c>
      <c r="C26" s="6">
        <v>31</v>
      </c>
      <c r="D26" s="6">
        <v>2</v>
      </c>
      <c r="E26" s="6">
        <v>26</v>
      </c>
      <c r="F26" s="6">
        <v>8</v>
      </c>
      <c r="G26" s="603">
        <f t="shared" si="0"/>
        <v>67</v>
      </c>
      <c r="H26" s="27">
        <v>0</v>
      </c>
    </row>
    <row r="27" spans="1:8" x14ac:dyDescent="0.2">
      <c r="A27" s="26">
        <v>24</v>
      </c>
      <c r="B27" s="7" t="s">
        <v>74</v>
      </c>
      <c r="C27" s="6">
        <v>29</v>
      </c>
      <c r="D27" s="6">
        <v>0</v>
      </c>
      <c r="E27" s="6">
        <v>32</v>
      </c>
      <c r="F27" s="6">
        <v>5</v>
      </c>
      <c r="G27" s="603">
        <f t="shared" si="0"/>
        <v>66</v>
      </c>
      <c r="H27" s="27">
        <v>0</v>
      </c>
    </row>
    <row r="28" spans="1:8" x14ac:dyDescent="0.2">
      <c r="A28" s="26">
        <v>25</v>
      </c>
      <c r="B28" s="7" t="s">
        <v>32</v>
      </c>
      <c r="C28" s="6">
        <v>30</v>
      </c>
      <c r="D28" s="6">
        <v>5</v>
      </c>
      <c r="E28" s="6">
        <v>20</v>
      </c>
      <c r="F28" s="6">
        <v>0</v>
      </c>
      <c r="G28" s="603">
        <f t="shared" si="0"/>
        <v>55</v>
      </c>
      <c r="H28" s="27">
        <v>0</v>
      </c>
    </row>
    <row r="29" spans="1:8" ht="13.5" thickBot="1" x14ac:dyDescent="0.25">
      <c r="A29" s="28">
        <v>26</v>
      </c>
      <c r="B29" s="604" t="s">
        <v>30</v>
      </c>
      <c r="C29" s="54">
        <v>28</v>
      </c>
      <c r="D29" s="54">
        <v>0</v>
      </c>
      <c r="E29" s="54">
        <v>18</v>
      </c>
      <c r="F29" s="54">
        <v>6</v>
      </c>
      <c r="G29" s="605">
        <f t="shared" si="0"/>
        <v>52</v>
      </c>
      <c r="H29" s="31">
        <v>0</v>
      </c>
    </row>
    <row r="30" spans="1:8" x14ac:dyDescent="0.2">
      <c r="B30"/>
    </row>
    <row r="31" spans="1:8" ht="13.5" thickBot="1" x14ac:dyDescent="0.25">
      <c r="B31"/>
    </row>
    <row r="32" spans="1:8" ht="17.25" customHeight="1" thickBot="1" x14ac:dyDescent="0.25">
      <c r="A32" s="613" t="s">
        <v>55</v>
      </c>
      <c r="B32" s="614" t="s">
        <v>88</v>
      </c>
      <c r="C32" s="143" t="s">
        <v>457</v>
      </c>
      <c r="D32" s="143" t="s">
        <v>462</v>
      </c>
      <c r="E32" s="143" t="s">
        <v>458</v>
      </c>
      <c r="F32" s="143" t="s">
        <v>459</v>
      </c>
      <c r="G32" s="143" t="s">
        <v>460</v>
      </c>
      <c r="H32" s="612" t="s">
        <v>42</v>
      </c>
    </row>
    <row r="33" spans="1:8" x14ac:dyDescent="0.2">
      <c r="A33" s="120">
        <v>1</v>
      </c>
      <c r="B33" s="617" t="s">
        <v>446</v>
      </c>
      <c r="C33" s="411">
        <v>40</v>
      </c>
      <c r="D33" s="411">
        <v>31</v>
      </c>
      <c r="E33" s="411">
        <v>36</v>
      </c>
      <c r="F33" s="411">
        <v>10</v>
      </c>
      <c r="G33" s="615">
        <f>SUM(C33:F33)</f>
        <v>117</v>
      </c>
      <c r="H33" s="113">
        <v>10</v>
      </c>
    </row>
    <row r="34" spans="1:8" x14ac:dyDescent="0.2">
      <c r="A34" s="26">
        <v>2</v>
      </c>
      <c r="B34" s="618" t="s">
        <v>53</v>
      </c>
      <c r="C34" s="6">
        <v>36</v>
      </c>
      <c r="D34" s="6">
        <v>23</v>
      </c>
      <c r="E34" s="6">
        <v>22</v>
      </c>
      <c r="F34" s="6">
        <v>27</v>
      </c>
      <c r="G34" s="603">
        <f t="shared" ref="G34:G42" si="1">SUM(C34:F34)</f>
        <v>108</v>
      </c>
      <c r="H34" s="27">
        <v>9</v>
      </c>
    </row>
    <row r="35" spans="1:8" ht="15" customHeight="1" x14ac:dyDescent="0.2">
      <c r="A35" s="26">
        <v>3</v>
      </c>
      <c r="B35" s="618" t="s">
        <v>463</v>
      </c>
      <c r="C35" s="6">
        <v>37</v>
      </c>
      <c r="D35" s="6">
        <v>11</v>
      </c>
      <c r="E35" s="6">
        <v>43</v>
      </c>
      <c r="F35" s="6">
        <v>11</v>
      </c>
      <c r="G35" s="603">
        <f t="shared" si="1"/>
        <v>102</v>
      </c>
      <c r="H35" s="27">
        <v>8</v>
      </c>
    </row>
    <row r="36" spans="1:8" x14ac:dyDescent="0.2">
      <c r="A36" s="26">
        <v>4</v>
      </c>
      <c r="B36" s="619" t="s">
        <v>157</v>
      </c>
      <c r="C36" s="6">
        <v>41</v>
      </c>
      <c r="D36" s="6">
        <v>0</v>
      </c>
      <c r="E36" s="6">
        <v>34</v>
      </c>
      <c r="F36" s="6">
        <v>16</v>
      </c>
      <c r="G36" s="603">
        <f t="shared" si="1"/>
        <v>91</v>
      </c>
      <c r="H36" s="27">
        <v>7</v>
      </c>
    </row>
    <row r="37" spans="1:8" x14ac:dyDescent="0.2">
      <c r="A37" s="26">
        <v>5</v>
      </c>
      <c r="B37" s="619" t="s">
        <v>158</v>
      </c>
      <c r="C37" s="6">
        <v>36</v>
      </c>
      <c r="D37" s="6">
        <v>17</v>
      </c>
      <c r="E37" s="6">
        <v>27</v>
      </c>
      <c r="F37" s="6">
        <v>8</v>
      </c>
      <c r="G37" s="603">
        <f t="shared" si="1"/>
        <v>88</v>
      </c>
      <c r="H37" s="27">
        <v>6</v>
      </c>
    </row>
    <row r="38" spans="1:8" x14ac:dyDescent="0.2">
      <c r="A38" s="26">
        <v>6</v>
      </c>
      <c r="B38" s="619" t="s">
        <v>198</v>
      </c>
      <c r="C38" s="6">
        <v>42</v>
      </c>
      <c r="D38" s="6">
        <v>0</v>
      </c>
      <c r="E38" s="6">
        <v>26</v>
      </c>
      <c r="F38" s="6">
        <v>19</v>
      </c>
      <c r="G38" s="603">
        <f t="shared" si="1"/>
        <v>87</v>
      </c>
      <c r="H38" s="27">
        <v>5</v>
      </c>
    </row>
    <row r="39" spans="1:8" x14ac:dyDescent="0.2">
      <c r="A39" s="26">
        <v>7</v>
      </c>
      <c r="B39" s="619" t="s">
        <v>197</v>
      </c>
      <c r="C39" s="6">
        <v>26</v>
      </c>
      <c r="D39" s="6">
        <v>3</v>
      </c>
      <c r="E39" s="6">
        <v>30</v>
      </c>
      <c r="F39" s="6">
        <v>27</v>
      </c>
      <c r="G39" s="603">
        <f t="shared" si="1"/>
        <v>86</v>
      </c>
      <c r="H39" s="27">
        <v>4</v>
      </c>
    </row>
    <row r="40" spans="1:8" x14ac:dyDescent="0.2">
      <c r="A40" s="26">
        <v>8</v>
      </c>
      <c r="B40" s="619" t="s">
        <v>103</v>
      </c>
      <c r="C40" s="6">
        <v>37</v>
      </c>
      <c r="D40" s="6">
        <v>13</v>
      </c>
      <c r="E40" s="6">
        <v>0</v>
      </c>
      <c r="F40" s="6">
        <v>6</v>
      </c>
      <c r="G40" s="603">
        <f t="shared" si="1"/>
        <v>56</v>
      </c>
      <c r="H40" s="27">
        <v>3</v>
      </c>
    </row>
    <row r="41" spans="1:8" x14ac:dyDescent="0.2">
      <c r="A41" s="26">
        <v>9</v>
      </c>
      <c r="B41" s="619" t="s">
        <v>260</v>
      </c>
      <c r="C41" s="6">
        <v>27</v>
      </c>
      <c r="D41" s="6">
        <v>2</v>
      </c>
      <c r="E41" s="6">
        <v>20</v>
      </c>
      <c r="F41" s="6">
        <v>3</v>
      </c>
      <c r="G41" s="603">
        <f t="shared" si="1"/>
        <v>52</v>
      </c>
      <c r="H41" s="27">
        <v>2</v>
      </c>
    </row>
    <row r="42" spans="1:8" ht="13.5" thickBot="1" x14ac:dyDescent="0.25">
      <c r="A42" s="28">
        <v>10</v>
      </c>
      <c r="B42" s="620" t="s">
        <v>69</v>
      </c>
      <c r="C42" s="54">
        <v>9</v>
      </c>
      <c r="D42" s="54">
        <v>15</v>
      </c>
      <c r="E42" s="54">
        <v>10</v>
      </c>
      <c r="F42" s="54">
        <v>5</v>
      </c>
      <c r="G42" s="605">
        <f t="shared" si="1"/>
        <v>39</v>
      </c>
      <c r="H42" s="31">
        <v>1</v>
      </c>
    </row>
    <row r="43" spans="1:8" ht="14.25" x14ac:dyDescent="0.2">
      <c r="A43" s="234"/>
      <c r="B43" s="234"/>
    </row>
    <row r="44" spans="1:8" ht="14.25" x14ac:dyDescent="0.2">
      <c r="A44" s="234"/>
      <c r="B44" s="234"/>
    </row>
    <row r="45" spans="1:8" ht="14.25" x14ac:dyDescent="0.2">
      <c r="A45" s="234"/>
      <c r="B45" s="234"/>
    </row>
  </sheetData>
  <mergeCells count="1">
    <mergeCell ref="A1:H1"/>
  </mergeCells>
  <phoneticPr fontId="7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7" workbookViewId="0">
      <selection activeCell="G34" sqref="G34"/>
    </sheetView>
  </sheetViews>
  <sheetFormatPr defaultColWidth="11.5703125" defaultRowHeight="12.75" x14ac:dyDescent="0.2"/>
  <cols>
    <col min="1" max="1" width="8" customWidth="1"/>
    <col min="2" max="2" width="32.140625" customWidth="1"/>
    <col min="3" max="3" width="13.5703125" customWidth="1"/>
    <col min="4" max="4" width="11.85546875" style="10" customWidth="1"/>
    <col min="5" max="6" width="11.5703125" style="10"/>
  </cols>
  <sheetData>
    <row r="1" spans="1:6" ht="18.75" thickBot="1" x14ac:dyDescent="0.3">
      <c r="A1" s="714" t="s">
        <v>106</v>
      </c>
      <c r="B1" s="715"/>
      <c r="C1" s="715"/>
      <c r="D1" s="260">
        <v>41230</v>
      </c>
      <c r="E1" s="10" t="s">
        <v>201</v>
      </c>
    </row>
    <row r="2" spans="1:6" ht="26.25" thickBot="1" x14ac:dyDescent="0.25">
      <c r="A2" s="107" t="s">
        <v>0</v>
      </c>
      <c r="B2" s="110" t="s">
        <v>1</v>
      </c>
      <c r="C2" s="108" t="s">
        <v>56</v>
      </c>
      <c r="D2" s="108" t="s">
        <v>73</v>
      </c>
      <c r="E2" s="108" t="s">
        <v>62</v>
      </c>
      <c r="F2" s="109" t="s">
        <v>71</v>
      </c>
    </row>
    <row r="3" spans="1:6" ht="15" x14ac:dyDescent="0.25">
      <c r="A3" s="248" t="s">
        <v>7</v>
      </c>
      <c r="B3" s="269" t="s">
        <v>227</v>
      </c>
      <c r="C3" s="257">
        <v>2.74525462962963E-3</v>
      </c>
      <c r="D3" s="261">
        <v>0</v>
      </c>
      <c r="E3" s="266">
        <v>4.1666666666666699E-2</v>
      </c>
      <c r="F3" s="242">
        <v>20</v>
      </c>
    </row>
    <row r="4" spans="1:6" ht="15" x14ac:dyDescent="0.25">
      <c r="A4" s="249" t="s">
        <v>8</v>
      </c>
      <c r="B4" s="270" t="s">
        <v>29</v>
      </c>
      <c r="C4" s="258">
        <v>2.8340277777777778E-3</v>
      </c>
      <c r="D4" s="262">
        <f>C4-$C$3</f>
        <v>8.8773148148147719E-5</v>
      </c>
      <c r="E4" s="267">
        <f>D4-D3</f>
        <v>8.8773148148147719E-5</v>
      </c>
      <c r="F4" s="243">
        <v>19</v>
      </c>
    </row>
    <row r="5" spans="1:6" ht="15" x14ac:dyDescent="0.25">
      <c r="A5" s="248" t="s">
        <v>9</v>
      </c>
      <c r="B5" s="3" t="s">
        <v>31</v>
      </c>
      <c r="C5" s="258">
        <v>2.8537037037037038E-3</v>
      </c>
      <c r="D5" s="262">
        <f t="shared" ref="D5:D24" si="0">C5-$C$3</f>
        <v>1.0844907407407374E-4</v>
      </c>
      <c r="E5" s="267">
        <f t="shared" ref="E5:E20" si="1">D5-D4</f>
        <v>1.9675925925926024E-5</v>
      </c>
      <c r="F5" s="243">
        <v>18</v>
      </c>
    </row>
    <row r="6" spans="1:6" ht="15" x14ac:dyDescent="0.25">
      <c r="A6" s="249" t="s">
        <v>10</v>
      </c>
      <c r="B6" s="253" t="s">
        <v>111</v>
      </c>
      <c r="C6" s="258">
        <v>2.9535879629629634E-3</v>
      </c>
      <c r="D6" s="262">
        <f t="shared" si="0"/>
        <v>2.0833333333333337E-4</v>
      </c>
      <c r="E6" s="267">
        <f t="shared" si="1"/>
        <v>9.9884259259259631E-5</v>
      </c>
      <c r="F6" s="243">
        <v>17</v>
      </c>
    </row>
    <row r="7" spans="1:6" ht="15" x14ac:dyDescent="0.25">
      <c r="A7" s="248" t="s">
        <v>11</v>
      </c>
      <c r="B7" s="253" t="s">
        <v>86</v>
      </c>
      <c r="C7" s="258">
        <v>3.059375E-3</v>
      </c>
      <c r="D7" s="262">
        <f t="shared" si="0"/>
        <v>3.1412037037036999E-4</v>
      </c>
      <c r="E7" s="267">
        <f t="shared" si="1"/>
        <v>1.0578703703703661E-4</v>
      </c>
      <c r="F7" s="243">
        <v>16</v>
      </c>
    </row>
    <row r="8" spans="1:6" ht="15" x14ac:dyDescent="0.25">
      <c r="A8" s="249" t="s">
        <v>12</v>
      </c>
      <c r="B8" s="253" t="s">
        <v>35</v>
      </c>
      <c r="C8" s="258">
        <v>3.1271990740740743E-3</v>
      </c>
      <c r="D8" s="262">
        <f t="shared" si="0"/>
        <v>3.819444444444443E-4</v>
      </c>
      <c r="E8" s="267">
        <f t="shared" si="1"/>
        <v>6.7824074074074314E-5</v>
      </c>
      <c r="F8" s="243">
        <v>15</v>
      </c>
    </row>
    <row r="9" spans="1:6" ht="15" x14ac:dyDescent="0.25">
      <c r="A9" s="248" t="s">
        <v>13</v>
      </c>
      <c r="B9" s="253" t="s">
        <v>51</v>
      </c>
      <c r="C9" s="258">
        <v>3.1827546296296296E-3</v>
      </c>
      <c r="D9" s="262">
        <f t="shared" si="0"/>
        <v>4.3749999999999952E-4</v>
      </c>
      <c r="E9" s="267">
        <f t="shared" si="1"/>
        <v>5.5555555555555219E-5</v>
      </c>
      <c r="F9" s="243">
        <v>14</v>
      </c>
    </row>
    <row r="10" spans="1:6" ht="15" x14ac:dyDescent="0.25">
      <c r="A10" s="249" t="s">
        <v>14</v>
      </c>
      <c r="B10" s="253" t="s">
        <v>30</v>
      </c>
      <c r="C10" s="258">
        <v>3.1984953703703702E-3</v>
      </c>
      <c r="D10" s="262">
        <f t="shared" si="0"/>
        <v>4.5324074074074017E-4</v>
      </c>
      <c r="E10" s="267">
        <f t="shared" si="1"/>
        <v>1.5740740740740645E-5</v>
      </c>
      <c r="F10" s="243">
        <v>13</v>
      </c>
    </row>
    <row r="11" spans="1:6" ht="15" x14ac:dyDescent="0.25">
      <c r="A11" s="248" t="s">
        <v>15</v>
      </c>
      <c r="B11" s="253" t="s">
        <v>65</v>
      </c>
      <c r="C11" s="258">
        <v>3.2030092592592596E-3</v>
      </c>
      <c r="D11" s="262">
        <f t="shared" si="0"/>
        <v>4.5775462962962957E-4</v>
      </c>
      <c r="E11" s="267">
        <f t="shared" si="1"/>
        <v>4.5138888888894037E-6</v>
      </c>
      <c r="F11" s="243">
        <v>12</v>
      </c>
    </row>
    <row r="12" spans="1:6" ht="15" x14ac:dyDescent="0.25">
      <c r="A12" s="249" t="s">
        <v>16</v>
      </c>
      <c r="B12" s="253" t="s">
        <v>33</v>
      </c>
      <c r="C12" s="258">
        <v>3.3141203703703701E-3</v>
      </c>
      <c r="D12" s="262">
        <f t="shared" si="0"/>
        <v>5.6886574074074001E-4</v>
      </c>
      <c r="E12" s="267">
        <f t="shared" si="1"/>
        <v>1.1111111111111044E-4</v>
      </c>
      <c r="F12" s="243">
        <v>11</v>
      </c>
    </row>
    <row r="13" spans="1:6" ht="15" x14ac:dyDescent="0.25">
      <c r="A13" s="248" t="s">
        <v>17</v>
      </c>
      <c r="B13" s="253" t="s">
        <v>85</v>
      </c>
      <c r="C13" s="258">
        <v>3.3164351851851857E-3</v>
      </c>
      <c r="D13" s="262">
        <f t="shared" si="0"/>
        <v>5.7118055555555568E-4</v>
      </c>
      <c r="E13" s="267">
        <f t="shared" si="1"/>
        <v>2.3148148148156682E-6</v>
      </c>
      <c r="F13" s="243">
        <v>10</v>
      </c>
    </row>
    <row r="14" spans="1:6" ht="15" x14ac:dyDescent="0.25">
      <c r="A14" s="249" t="s">
        <v>18</v>
      </c>
      <c r="B14" s="253" t="s">
        <v>49</v>
      </c>
      <c r="C14" s="258">
        <v>3.4146990740740739E-3</v>
      </c>
      <c r="D14" s="262">
        <f t="shared" si="0"/>
        <v>6.6944444444444386E-4</v>
      </c>
      <c r="E14" s="267">
        <f t="shared" si="1"/>
        <v>9.8263888888888186E-5</v>
      </c>
      <c r="F14" s="243">
        <v>9</v>
      </c>
    </row>
    <row r="15" spans="1:6" ht="15" x14ac:dyDescent="0.25">
      <c r="A15" s="248" t="s">
        <v>19</v>
      </c>
      <c r="B15" s="253" t="s">
        <v>68</v>
      </c>
      <c r="C15" s="258">
        <v>3.5831018518518516E-3</v>
      </c>
      <c r="D15" s="262">
        <f t="shared" si="0"/>
        <v>8.378472222222216E-4</v>
      </c>
      <c r="E15" s="267">
        <f t="shared" si="1"/>
        <v>1.6840277777777773E-4</v>
      </c>
      <c r="F15" s="243">
        <v>8</v>
      </c>
    </row>
    <row r="16" spans="1:6" ht="15" x14ac:dyDescent="0.25">
      <c r="A16" s="249" t="s">
        <v>20</v>
      </c>
      <c r="B16" s="253" t="s">
        <v>248</v>
      </c>
      <c r="C16" s="258">
        <v>3.5935185185185185E-3</v>
      </c>
      <c r="D16" s="262">
        <f t="shared" si="0"/>
        <v>8.4826388888888842E-4</v>
      </c>
      <c r="E16" s="267">
        <f t="shared" si="1"/>
        <v>1.041666666666682E-5</v>
      </c>
      <c r="F16" s="243">
        <v>7</v>
      </c>
    </row>
    <row r="17" spans="1:6" ht="15.75" x14ac:dyDescent="0.25">
      <c r="A17" s="248" t="s">
        <v>21</v>
      </c>
      <c r="B17" s="254" t="s">
        <v>67</v>
      </c>
      <c r="C17" s="258">
        <v>3.6011574074074075E-3</v>
      </c>
      <c r="D17" s="262">
        <f t="shared" si="0"/>
        <v>8.5590277777777748E-4</v>
      </c>
      <c r="E17" s="267">
        <f t="shared" si="1"/>
        <v>7.6388888888890595E-6</v>
      </c>
      <c r="F17" s="243">
        <v>6</v>
      </c>
    </row>
    <row r="18" spans="1:6" ht="15" x14ac:dyDescent="0.25">
      <c r="A18" s="250" t="s">
        <v>22</v>
      </c>
      <c r="B18" s="253" t="s">
        <v>101</v>
      </c>
      <c r="C18" s="258">
        <v>3.8142361111111107E-3</v>
      </c>
      <c r="D18" s="262">
        <f t="shared" si="0"/>
        <v>1.0689814814814807E-3</v>
      </c>
      <c r="E18" s="267">
        <f t="shared" si="1"/>
        <v>2.1307870370370317E-4</v>
      </c>
      <c r="F18" s="243">
        <v>5</v>
      </c>
    </row>
    <row r="19" spans="1:6" ht="15" x14ac:dyDescent="0.25">
      <c r="A19" s="250" t="s">
        <v>23</v>
      </c>
      <c r="B19" s="253" t="s">
        <v>50</v>
      </c>
      <c r="C19" s="258">
        <v>3.8780092592592594E-3</v>
      </c>
      <c r="D19" s="262">
        <f t="shared" si="0"/>
        <v>1.1327546296296294E-3</v>
      </c>
      <c r="E19" s="267">
        <f t="shared" si="1"/>
        <v>6.3773148148148738E-5</v>
      </c>
      <c r="F19" s="243">
        <v>4</v>
      </c>
    </row>
    <row r="20" spans="1:6" ht="15.75" x14ac:dyDescent="0.25">
      <c r="A20" s="250" t="s">
        <v>24</v>
      </c>
      <c r="B20" s="254" t="s">
        <v>112</v>
      </c>
      <c r="C20" s="258">
        <v>3.9343749999999995E-3</v>
      </c>
      <c r="D20" s="262">
        <f t="shared" si="0"/>
        <v>1.1891203703703695E-3</v>
      </c>
      <c r="E20" s="267">
        <f t="shared" si="1"/>
        <v>5.6365740740740074E-5</v>
      </c>
      <c r="F20" s="243">
        <v>3</v>
      </c>
    </row>
    <row r="21" spans="1:6" ht="15.75" x14ac:dyDescent="0.25">
      <c r="A21" s="250" t="s">
        <v>25</v>
      </c>
      <c r="B21" s="254" t="s">
        <v>66</v>
      </c>
      <c r="C21" s="258">
        <v>3.9510416666666661E-3</v>
      </c>
      <c r="D21" s="262">
        <f t="shared" ref="D21:D23" si="2">C21-$C$3</f>
        <v>1.205787037037036E-3</v>
      </c>
      <c r="E21" s="267">
        <f t="shared" ref="E21:E24" si="3">D21-D20</f>
        <v>1.6666666666666566E-5</v>
      </c>
      <c r="F21" s="243">
        <v>2</v>
      </c>
    </row>
    <row r="22" spans="1:6" ht="15.75" x14ac:dyDescent="0.25">
      <c r="A22" s="250" t="s">
        <v>93</v>
      </c>
      <c r="B22" s="254" t="s">
        <v>470</v>
      </c>
      <c r="C22" s="258">
        <v>4.0652777777777779E-3</v>
      </c>
      <c r="D22" s="262">
        <f t="shared" si="2"/>
        <v>1.3200231481481479E-3</v>
      </c>
      <c r="E22" s="267">
        <f t="shared" si="3"/>
        <v>1.1423611111111183E-4</v>
      </c>
      <c r="F22" s="243"/>
    </row>
    <row r="23" spans="1:6" ht="15" x14ac:dyDescent="0.25">
      <c r="A23" s="250" t="s">
        <v>94</v>
      </c>
      <c r="B23" s="253" t="s">
        <v>155</v>
      </c>
      <c r="C23" s="258">
        <v>4.2305555555555551E-3</v>
      </c>
      <c r="D23" s="262">
        <f t="shared" si="2"/>
        <v>1.4853009259259251E-3</v>
      </c>
      <c r="E23" s="267">
        <f t="shared" si="3"/>
        <v>1.6527777777777721E-4</v>
      </c>
      <c r="F23" s="243">
        <v>1</v>
      </c>
    </row>
    <row r="24" spans="1:6" ht="15" x14ac:dyDescent="0.25">
      <c r="A24" s="251" t="s">
        <v>95</v>
      </c>
      <c r="B24" s="253" t="s">
        <v>471</v>
      </c>
      <c r="C24" s="258">
        <v>4.2678240740740741E-3</v>
      </c>
      <c r="D24" s="262">
        <f t="shared" si="0"/>
        <v>1.522569444444444E-3</v>
      </c>
      <c r="E24" s="267">
        <f t="shared" si="3"/>
        <v>3.7268518518518944E-5</v>
      </c>
      <c r="F24" s="243">
        <v>0</v>
      </c>
    </row>
    <row r="25" spans="1:6" ht="15.75" thickBot="1" x14ac:dyDescent="0.3">
      <c r="A25" s="252" t="s">
        <v>96</v>
      </c>
      <c r="B25" s="255" t="s">
        <v>32</v>
      </c>
      <c r="C25" s="259" t="s">
        <v>472</v>
      </c>
      <c r="D25" s="263"/>
      <c r="E25" s="268"/>
      <c r="F25" s="244">
        <v>0</v>
      </c>
    </row>
    <row r="26" spans="1:6" ht="13.5" thickBot="1" x14ac:dyDescent="0.25">
      <c r="A26" s="106"/>
      <c r="B26" s="111"/>
      <c r="C26" s="112"/>
    </row>
    <row r="27" spans="1:6" ht="26.25" thickBot="1" x14ac:dyDescent="0.25">
      <c r="A27" s="256" t="s">
        <v>0</v>
      </c>
      <c r="B27" s="110" t="s">
        <v>1</v>
      </c>
      <c r="C27" s="108" t="s">
        <v>56</v>
      </c>
      <c r="D27" s="108" t="s">
        <v>73</v>
      </c>
      <c r="E27" s="108" t="s">
        <v>62</v>
      </c>
      <c r="F27" s="109" t="s">
        <v>71</v>
      </c>
    </row>
    <row r="28" spans="1:6" ht="15" x14ac:dyDescent="0.25">
      <c r="A28" s="264" t="s">
        <v>7</v>
      </c>
      <c r="B28" s="276" t="s">
        <v>89</v>
      </c>
      <c r="C28" s="277">
        <v>3.3162037037037036E-3</v>
      </c>
      <c r="D28" s="278">
        <f>C28-C28</f>
        <v>0</v>
      </c>
      <c r="E28" s="279">
        <v>0</v>
      </c>
      <c r="F28" s="280">
        <v>10</v>
      </c>
    </row>
    <row r="29" spans="1:6" ht="15" x14ac:dyDescent="0.25">
      <c r="A29" s="264" t="s">
        <v>8</v>
      </c>
      <c r="B29" s="281" t="s">
        <v>53</v>
      </c>
      <c r="C29" s="282">
        <v>4.0520833333333338E-3</v>
      </c>
      <c r="D29" s="283">
        <f>C29-$C$28</f>
        <v>7.3587962962963016E-4</v>
      </c>
      <c r="E29" s="284">
        <f>C29-C28</f>
        <v>7.3587962962963016E-4</v>
      </c>
      <c r="F29" s="285">
        <v>9</v>
      </c>
    </row>
    <row r="30" spans="1:6" ht="15" x14ac:dyDescent="0.25">
      <c r="A30" s="264" t="s">
        <v>9</v>
      </c>
      <c r="B30" s="281" t="s">
        <v>260</v>
      </c>
      <c r="C30" s="282">
        <v>4.6336805555555558E-3</v>
      </c>
      <c r="D30" s="283">
        <f>C30-$C$28</f>
        <v>1.3174768518518522E-3</v>
      </c>
      <c r="E30" s="284">
        <f>C30-C29</f>
        <v>5.8159722222222206E-4</v>
      </c>
      <c r="F30" s="285">
        <v>8</v>
      </c>
    </row>
    <row r="31" spans="1:6" ht="15" x14ac:dyDescent="0.25">
      <c r="A31" s="264" t="s">
        <v>10</v>
      </c>
      <c r="B31" s="286" t="s">
        <v>103</v>
      </c>
      <c r="C31" s="282">
        <v>4.6739583333333329E-3</v>
      </c>
      <c r="D31" s="283">
        <f>C31-$C$28</f>
        <v>1.3577546296296293E-3</v>
      </c>
      <c r="E31" s="284">
        <f>C31-C30</f>
        <v>4.02777777777771E-5</v>
      </c>
      <c r="F31" s="285">
        <v>7</v>
      </c>
    </row>
    <row r="32" spans="1:6" ht="15" x14ac:dyDescent="0.25">
      <c r="A32" s="264" t="s">
        <v>11</v>
      </c>
      <c r="B32" s="286" t="s">
        <v>157</v>
      </c>
      <c r="C32" s="282">
        <v>4.7134259259259256E-3</v>
      </c>
      <c r="D32" s="283">
        <f>C32-$C$28</f>
        <v>1.397222222222222E-3</v>
      </c>
      <c r="E32" s="284">
        <f>C32-C31</f>
        <v>3.9467592592592679E-5</v>
      </c>
      <c r="F32" s="285">
        <v>6</v>
      </c>
    </row>
    <row r="33" spans="1:6" ht="15" x14ac:dyDescent="0.25">
      <c r="A33" s="721" t="s">
        <v>12</v>
      </c>
      <c r="B33" s="718" t="s">
        <v>69</v>
      </c>
      <c r="C33" s="282">
        <v>5.1660879629629635E-3</v>
      </c>
      <c r="D33" s="283">
        <f>C33-$C$28</f>
        <v>1.8498842592592599E-3</v>
      </c>
      <c r="E33" s="284">
        <f>C33-C32</f>
        <v>4.5266203703703788E-4</v>
      </c>
      <c r="F33" s="285">
        <v>5</v>
      </c>
    </row>
    <row r="34" spans="1:6" ht="15" x14ac:dyDescent="0.25">
      <c r="A34" s="721" t="s">
        <v>13</v>
      </c>
      <c r="B34" s="718" t="s">
        <v>463</v>
      </c>
      <c r="C34" s="719">
        <v>5.5715277777777768E-3</v>
      </c>
      <c r="D34" s="720">
        <f>C34-$C$28</f>
        <v>2.2553240740740732E-3</v>
      </c>
      <c r="E34" s="284">
        <f>C34-C33</f>
        <v>4.0543981481481334E-4</v>
      </c>
      <c r="F34" s="285">
        <v>4</v>
      </c>
    </row>
    <row r="35" spans="1:6" ht="15.75" thickBot="1" x14ac:dyDescent="0.3">
      <c r="A35" s="265" t="s">
        <v>14</v>
      </c>
      <c r="B35" s="287" t="s">
        <v>158</v>
      </c>
      <c r="C35" s="288">
        <v>5.6289351851851847E-3</v>
      </c>
      <c r="D35" s="289">
        <f>C35-$C$28</f>
        <v>2.3127314814814811E-3</v>
      </c>
      <c r="E35" s="290">
        <f>C35-C32</f>
        <v>9.1550925925925914E-4</v>
      </c>
      <c r="F35" s="291">
        <v>3</v>
      </c>
    </row>
  </sheetData>
  <mergeCells count="1">
    <mergeCell ref="A1:C1"/>
  </mergeCells>
  <phoneticPr fontId="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výsledky</vt:lpstr>
      <vt:lpstr>běžky</vt:lpstr>
      <vt:lpstr>pinčes</vt:lpstr>
      <vt:lpstr>biatlon</vt:lpstr>
      <vt:lpstr>triatlon</vt:lpstr>
      <vt:lpstr>orienťáky</vt:lpstr>
      <vt:lpstr>střelba</vt:lpstr>
      <vt:lpstr>kanoe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Mátl Radek, Ing</cp:lastModifiedBy>
  <dcterms:created xsi:type="dcterms:W3CDTF">2010-10-04T20:30:50Z</dcterms:created>
  <dcterms:modified xsi:type="dcterms:W3CDTF">2013-11-21T22:39:28Z</dcterms:modified>
</cp:coreProperties>
</file>