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SokolákCup\"/>
    </mc:Choice>
  </mc:AlternateContent>
  <xr:revisionPtr revIDLastSave="0" documentId="13_ncr:1_{2991BF7F-2372-41E0-AA4F-4709B88CC2A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ýsledky" sheetId="1" r:id="rId1"/>
    <sheet name="rychlobruslení" sheetId="13" r:id="rId2"/>
    <sheet name="běžky " sheetId="2" r:id="rId3"/>
    <sheet name="lyže - sjezd" sheetId="10" r:id="rId4"/>
    <sheet name="pingpong" sheetId="3" r:id="rId5"/>
    <sheet name="biatlon" sheetId="4" r:id="rId6"/>
    <sheet name="triatlon" sheetId="5" r:id="rId7"/>
    <sheet name="orienťáky" sheetId="12" r:id="rId8"/>
    <sheet name="šipky" sheetId="11" r:id="rId9"/>
    <sheet name="kanoe" sheetId="7" r:id="rId10"/>
    <sheet name="List1" sheetId="9" r:id="rId11"/>
  </sheets>
  <definedNames>
    <definedName name="_xlnm._FilterDatabase" localSheetId="7" hidden="1">orienťáky!$B$3:$F$18</definedName>
    <definedName name="_xlnm._FilterDatabase" localSheetId="0" hidden="1">výsledky!$A$4:$N$51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0" i="1" l="1"/>
  <c r="K55" i="1"/>
  <c r="K56" i="1"/>
  <c r="K57" i="1"/>
  <c r="K59" i="1"/>
  <c r="K61" i="1"/>
  <c r="K74" i="1"/>
  <c r="K54" i="1"/>
  <c r="D14" i="7"/>
  <c r="E14" i="7"/>
  <c r="D15" i="7"/>
  <c r="E15" i="7"/>
  <c r="D16" i="7"/>
  <c r="E16" i="7"/>
  <c r="D17" i="7"/>
  <c r="E17" i="7"/>
  <c r="D18" i="7"/>
  <c r="E18" i="7"/>
  <c r="D27" i="7"/>
  <c r="E27" i="7"/>
  <c r="D28" i="7"/>
  <c r="E28" i="7"/>
  <c r="D29" i="7"/>
  <c r="E29" i="7"/>
  <c r="D30" i="7"/>
  <c r="E30" i="7"/>
  <c r="D31" i="7"/>
  <c r="E31" i="7"/>
  <c r="K17" i="1"/>
  <c r="K15" i="1"/>
  <c r="K18" i="1"/>
  <c r="K16" i="1"/>
  <c r="K22" i="1"/>
  <c r="K21" i="1"/>
  <c r="K24" i="1"/>
  <c r="K23" i="1"/>
  <c r="K25" i="1"/>
  <c r="D21" i="7"/>
  <c r="K9" i="1" l="1"/>
  <c r="K10" i="1"/>
  <c r="K8" i="1"/>
  <c r="E8" i="1"/>
  <c r="K4" i="1"/>
  <c r="J4" i="1"/>
  <c r="K5" i="1"/>
  <c r="K7" i="1"/>
  <c r="J7" i="1"/>
  <c r="K6" i="1"/>
  <c r="D6" i="1"/>
  <c r="J5" i="1"/>
  <c r="J55" i="1" l="1"/>
  <c r="J56" i="1"/>
  <c r="J57" i="1"/>
  <c r="J58" i="1"/>
  <c r="J61" i="1"/>
  <c r="J68" i="1"/>
  <c r="M68" i="1" s="1"/>
  <c r="J54" i="1"/>
  <c r="J27" i="1"/>
  <c r="J18" i="1"/>
  <c r="J51" i="1"/>
  <c r="J6" i="1"/>
  <c r="J13" i="1"/>
  <c r="J10" i="1"/>
  <c r="J8" i="1"/>
  <c r="J12" i="1"/>
  <c r="J11" i="1"/>
  <c r="J14" i="1"/>
  <c r="J9" i="1"/>
  <c r="J16" i="1"/>
  <c r="J22" i="1"/>
  <c r="J21" i="1"/>
  <c r="J24" i="1"/>
  <c r="J23" i="1"/>
  <c r="J29" i="1"/>
  <c r="J25" i="1"/>
  <c r="I71" i="1" l="1"/>
  <c r="M71" i="1" s="1"/>
  <c r="I55" i="1"/>
  <c r="I62" i="1"/>
  <c r="H66" i="1"/>
  <c r="H54" i="1"/>
  <c r="H56" i="1"/>
  <c r="H59" i="1"/>
  <c r="H60" i="1"/>
  <c r="H62" i="1"/>
  <c r="H67" i="1"/>
  <c r="M67" i="1" s="1"/>
  <c r="G55" i="1" l="1"/>
  <c r="G54" i="1"/>
  <c r="G56" i="1"/>
  <c r="G62" i="1"/>
  <c r="G58" i="1"/>
  <c r="F69" i="1"/>
  <c r="F55" i="1"/>
  <c r="F54" i="1"/>
  <c r="F57" i="1"/>
  <c r="F63" i="1"/>
  <c r="I42" i="1"/>
  <c r="M42" i="1" s="1"/>
  <c r="I8" i="1"/>
  <c r="I11" i="1"/>
  <c r="I15" i="1"/>
  <c r="I22" i="1"/>
  <c r="I23" i="1"/>
  <c r="F30" i="12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F6" i="12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20" i="12" s="1"/>
  <c r="I25" i="1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I18" i="1" l="1"/>
  <c r="I5" i="1"/>
  <c r="I21" i="1"/>
  <c r="I10" i="1"/>
  <c r="I20" i="1"/>
  <c r="I13" i="1"/>
  <c r="I14" i="1"/>
  <c r="I6" i="1"/>
  <c r="F31" i="12"/>
  <c r="I56" i="1"/>
  <c r="I7" i="1"/>
  <c r="F35" i="12"/>
  <c r="I54" i="1"/>
  <c r="I17" i="1"/>
  <c r="I9" i="1"/>
  <c r="H43" i="1"/>
  <c r="M43" i="1" s="1"/>
  <c r="H48" i="1"/>
  <c r="M48" i="1" s="1"/>
  <c r="H47" i="1"/>
  <c r="M47" i="1" s="1"/>
  <c r="H49" i="1"/>
  <c r="M49" i="1" s="1"/>
  <c r="H38" i="1"/>
  <c r="M38" i="1" s="1"/>
  <c r="H41" i="1"/>
  <c r="M41" i="1" s="1"/>
  <c r="H44" i="1"/>
  <c r="M44" i="1" s="1"/>
  <c r="H45" i="1"/>
  <c r="M45" i="1" s="1"/>
  <c r="H31" i="1"/>
  <c r="M31" i="1" s="1"/>
  <c r="H35" i="1"/>
  <c r="M35" i="1" s="1"/>
  <c r="H36" i="1"/>
  <c r="M36" i="1" s="1"/>
  <c r="H37" i="1"/>
  <c r="M37" i="1" s="1"/>
  <c r="H32" i="1"/>
  <c r="M32" i="1" s="1"/>
  <c r="H26" i="1"/>
  <c r="H34" i="1"/>
  <c r="H50" i="1"/>
  <c r="H7" i="1"/>
  <c r="H5" i="1"/>
  <c r="H6" i="1"/>
  <c r="H13" i="1"/>
  <c r="H8" i="1"/>
  <c r="H10" i="1"/>
  <c r="H11" i="1"/>
  <c r="H17" i="1"/>
  <c r="H14" i="1"/>
  <c r="H9" i="1"/>
  <c r="H15" i="1"/>
  <c r="H20" i="1"/>
  <c r="H4" i="1"/>
  <c r="G8" i="1"/>
  <c r="K39" i="5"/>
  <c r="H39" i="5"/>
  <c r="G39" i="5"/>
  <c r="K38" i="5"/>
  <c r="H38" i="5"/>
  <c r="G38" i="5"/>
  <c r="K37" i="5"/>
  <c r="H37" i="5"/>
  <c r="G37" i="5"/>
  <c r="K36" i="5"/>
  <c r="H36" i="5"/>
  <c r="G36" i="5"/>
  <c r="K35" i="5"/>
  <c r="H35" i="5"/>
  <c r="G35" i="5"/>
  <c r="K34" i="5"/>
  <c r="H34" i="5"/>
  <c r="G34" i="5"/>
  <c r="K33" i="5"/>
  <c r="H33" i="5"/>
  <c r="G33" i="5"/>
  <c r="K32" i="5"/>
  <c r="H32" i="5"/>
  <c r="G32" i="5"/>
  <c r="K31" i="5"/>
  <c r="H31" i="5"/>
  <c r="G31" i="5"/>
  <c r="K30" i="5"/>
  <c r="H30" i="5"/>
  <c r="G30" i="5"/>
  <c r="K29" i="5"/>
  <c r="H29" i="5"/>
  <c r="G29" i="5"/>
  <c r="K28" i="5"/>
  <c r="H28" i="5"/>
  <c r="G28" i="5"/>
  <c r="K27" i="5"/>
  <c r="H27" i="5"/>
  <c r="G27" i="5"/>
  <c r="K26" i="5"/>
  <c r="H26" i="5"/>
  <c r="G26" i="5"/>
  <c r="K25" i="5"/>
  <c r="H25" i="5"/>
  <c r="G25" i="5"/>
  <c r="K24" i="5"/>
  <c r="H24" i="5"/>
  <c r="G24" i="5"/>
  <c r="K23" i="5"/>
  <c r="H23" i="5"/>
  <c r="G23" i="5"/>
  <c r="K22" i="5"/>
  <c r="H22" i="5"/>
  <c r="G22" i="5"/>
  <c r="K21" i="5"/>
  <c r="H21" i="5"/>
  <c r="G21" i="5"/>
  <c r="K20" i="5"/>
  <c r="H20" i="5"/>
  <c r="G20" i="5"/>
  <c r="K19" i="5"/>
  <c r="H19" i="5"/>
  <c r="G19" i="5"/>
  <c r="K18" i="5"/>
  <c r="H18" i="5"/>
  <c r="G18" i="5"/>
  <c r="K17" i="5"/>
  <c r="H17" i="5"/>
  <c r="G17" i="5"/>
  <c r="K16" i="5"/>
  <c r="H16" i="5"/>
  <c r="G16" i="5"/>
  <c r="K15" i="5"/>
  <c r="H15" i="5"/>
  <c r="G15" i="5"/>
  <c r="K14" i="5"/>
  <c r="H14" i="5"/>
  <c r="G14" i="5"/>
  <c r="K13" i="5"/>
  <c r="H13" i="5"/>
  <c r="G13" i="5"/>
  <c r="K12" i="5"/>
  <c r="H12" i="5"/>
  <c r="I39" i="5" s="1"/>
  <c r="G12" i="5"/>
  <c r="K11" i="5"/>
  <c r="H11" i="5"/>
  <c r="G11" i="5"/>
  <c r="K10" i="5"/>
  <c r="H10" i="5"/>
  <c r="G10" i="5"/>
  <c r="K9" i="5"/>
  <c r="L9" i="5" s="1"/>
  <c r="H9" i="5"/>
  <c r="G9" i="5"/>
  <c r="K8" i="5"/>
  <c r="H8" i="5"/>
  <c r="G8" i="5"/>
  <c r="K7" i="5"/>
  <c r="H7" i="5"/>
  <c r="G7" i="5"/>
  <c r="K6" i="5"/>
  <c r="H6" i="5"/>
  <c r="G6" i="5"/>
  <c r="K5" i="5"/>
  <c r="H5" i="5"/>
  <c r="G5" i="5"/>
  <c r="F32" i="12" l="1"/>
  <c r="I57" i="1" s="1"/>
  <c r="I59" i="1"/>
  <c r="I61" i="1"/>
  <c r="I7" i="5"/>
  <c r="L33" i="5"/>
  <c r="L12" i="5"/>
  <c r="L20" i="5"/>
  <c r="L28" i="5"/>
  <c r="L36" i="5"/>
  <c r="L7" i="5"/>
  <c r="I10" i="5"/>
  <c r="L15" i="5"/>
  <c r="I18" i="5"/>
  <c r="L23" i="5"/>
  <c r="I26" i="5"/>
  <c r="L31" i="5"/>
  <c r="I34" i="5"/>
  <c r="L39" i="5"/>
  <c r="L17" i="5"/>
  <c r="I28" i="5"/>
  <c r="I36" i="5"/>
  <c r="L37" i="5"/>
  <c r="L18" i="5"/>
  <c r="L26" i="5"/>
  <c r="I29" i="5"/>
  <c r="L34" i="5"/>
  <c r="I37" i="5"/>
  <c r="I8" i="5"/>
  <c r="I16" i="5"/>
  <c r="I24" i="5"/>
  <c r="I32" i="5"/>
  <c r="L25" i="5"/>
  <c r="I5" i="5"/>
  <c r="I6" i="5"/>
  <c r="I11" i="5"/>
  <c r="L16" i="5"/>
  <c r="L24" i="5"/>
  <c r="L11" i="5"/>
  <c r="I14" i="5"/>
  <c r="L19" i="5"/>
  <c r="I22" i="5"/>
  <c r="L27" i="5"/>
  <c r="I30" i="5"/>
  <c r="L35" i="5"/>
  <c r="I38" i="5"/>
  <c r="I20" i="5"/>
  <c r="L5" i="5"/>
  <c r="I13" i="5"/>
  <c r="I21" i="5"/>
  <c r="L8" i="5"/>
  <c r="I19" i="5"/>
  <c r="I27" i="5"/>
  <c r="L32" i="5"/>
  <c r="I35" i="5"/>
  <c r="L6" i="5"/>
  <c r="I9" i="5"/>
  <c r="L14" i="5"/>
  <c r="I17" i="5"/>
  <c r="L22" i="5"/>
  <c r="I25" i="5"/>
  <c r="L30" i="5"/>
  <c r="I33" i="5"/>
  <c r="L38" i="5"/>
  <c r="I31" i="5"/>
  <c r="I12" i="5"/>
  <c r="I15" i="5"/>
  <c r="I23" i="5"/>
  <c r="L29" i="5"/>
  <c r="L10" i="5"/>
  <c r="L13" i="5"/>
  <c r="L21" i="5"/>
  <c r="I66" i="1" l="1"/>
  <c r="M66" i="1" s="1"/>
  <c r="F30" i="1"/>
  <c r="M30" i="1" s="1"/>
  <c r="F29" i="1"/>
  <c r="M29" i="1" s="1"/>
  <c r="I60" i="1" l="1"/>
  <c r="F38" i="12"/>
  <c r="G7" i="1"/>
  <c r="G5" i="1"/>
  <c r="G6" i="1"/>
  <c r="G12" i="1"/>
  <c r="G17" i="1"/>
  <c r="G16" i="1"/>
  <c r="G11" i="1"/>
  <c r="G13" i="1"/>
  <c r="G10" i="1"/>
  <c r="G14" i="1"/>
  <c r="G28" i="1"/>
  <c r="G4" i="1"/>
  <c r="L25" i="4"/>
  <c r="K25" i="4"/>
  <c r="J25" i="4"/>
  <c r="L24" i="4"/>
  <c r="K24" i="4"/>
  <c r="J24" i="4"/>
  <c r="L23" i="4"/>
  <c r="K23" i="4"/>
  <c r="J23" i="4"/>
  <c r="L22" i="4"/>
  <c r="K22" i="4"/>
  <c r="J22" i="4"/>
  <c r="J21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L6" i="4"/>
  <c r="K6" i="4"/>
  <c r="J6" i="4"/>
  <c r="L5" i="4"/>
  <c r="K5" i="4"/>
  <c r="J5" i="4"/>
  <c r="J4" i="4"/>
  <c r="F39" i="12" l="1"/>
  <c r="I64" i="1" s="1"/>
  <c r="I63" i="1"/>
  <c r="F7" i="1"/>
  <c r="F5" i="1"/>
  <c r="F6" i="1"/>
  <c r="F9" i="1"/>
  <c r="F19" i="1"/>
  <c r="F12" i="1"/>
  <c r="F17" i="1"/>
  <c r="F8" i="1"/>
  <c r="F16" i="1"/>
  <c r="F11" i="1"/>
  <c r="F13" i="1"/>
  <c r="F10" i="1"/>
  <c r="F14" i="1"/>
  <c r="F24" i="1"/>
  <c r="F22" i="1"/>
  <c r="F23" i="1"/>
  <c r="F4" i="1"/>
  <c r="E58" i="1" l="1"/>
  <c r="E56" i="1"/>
  <c r="E54" i="1"/>
  <c r="E59" i="1"/>
  <c r="E57" i="1"/>
  <c r="E60" i="1"/>
  <c r="E73" i="1"/>
  <c r="E63" i="1"/>
  <c r="E64" i="1"/>
  <c r="E65" i="1"/>
  <c r="E55" i="1"/>
  <c r="E5" i="1"/>
  <c r="E7" i="1"/>
  <c r="E4" i="1"/>
  <c r="E22" i="1"/>
  <c r="M22" i="1" s="1"/>
  <c r="E27" i="1"/>
  <c r="E21" i="1"/>
  <c r="E24" i="1"/>
  <c r="E20" i="1"/>
  <c r="E16" i="1"/>
  <c r="E11" i="1"/>
  <c r="E23" i="1"/>
  <c r="E14" i="1"/>
  <c r="E19" i="1"/>
  <c r="E12" i="1"/>
  <c r="E17" i="1"/>
  <c r="E9" i="1"/>
  <c r="E15" i="1"/>
  <c r="E6" i="1"/>
  <c r="D65" i="1" l="1"/>
  <c r="M65" i="1" s="1"/>
  <c r="D64" i="1"/>
  <c r="M64" i="1" s="1"/>
  <c r="D74" i="1"/>
  <c r="D56" i="1"/>
  <c r="D54" i="1"/>
  <c r="D57" i="1"/>
  <c r="D61" i="1"/>
  <c r="D60" i="1"/>
  <c r="D63" i="1"/>
  <c r="D75" i="1"/>
  <c r="D55" i="1"/>
  <c r="D19" i="1"/>
  <c r="D12" i="1"/>
  <c r="D17" i="1"/>
  <c r="D9" i="1"/>
  <c r="D15" i="1"/>
  <c r="M15" i="1" s="1"/>
  <c r="G27" i="2"/>
  <c r="G28" i="2"/>
  <c r="G29" i="2"/>
  <c r="G30" i="2"/>
  <c r="G31" i="2"/>
  <c r="G32" i="2"/>
  <c r="G33" i="2"/>
  <c r="G34" i="2"/>
  <c r="G35" i="2"/>
  <c r="G3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6" i="2"/>
  <c r="C72" i="1"/>
  <c r="C59" i="1"/>
  <c r="C57" i="1"/>
  <c r="C55" i="1"/>
  <c r="M74" i="1"/>
  <c r="C70" i="1"/>
  <c r="M70" i="1" s="1"/>
  <c r="C54" i="1"/>
  <c r="M54" i="1" s="1"/>
  <c r="C8" i="1"/>
  <c r="C10" i="1"/>
  <c r="C5" i="1"/>
  <c r="C11" i="1"/>
  <c r="C21" i="1"/>
  <c r="M21" i="1" s="1"/>
  <c r="C16" i="1"/>
  <c r="C24" i="1"/>
  <c r="C12" i="1"/>
  <c r="C28" i="1"/>
  <c r="M28" i="1" s="1"/>
  <c r="C40" i="1"/>
  <c r="C33" i="1"/>
  <c r="C19" i="1"/>
  <c r="C23" i="1"/>
  <c r="M23" i="1" s="1"/>
  <c r="C14" i="1"/>
  <c r="C20" i="1"/>
  <c r="C18" i="1"/>
  <c r="M18" i="1" s="1"/>
  <c r="C26" i="1"/>
  <c r="C9" i="1"/>
  <c r="C17" i="1"/>
  <c r="C39" i="1"/>
  <c r="M39" i="1" s="1"/>
  <c r="M50" i="1"/>
  <c r="C46" i="1"/>
  <c r="M46" i="1" s="1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34" i="13"/>
  <c r="D35" i="13"/>
  <c r="D36" i="13"/>
  <c r="D37" i="13"/>
  <c r="D38" i="13"/>
  <c r="D39" i="13"/>
  <c r="D47" i="13"/>
  <c r="D46" i="13"/>
  <c r="E47" i="13"/>
  <c r="E46" i="13"/>
  <c r="E45" i="13"/>
  <c r="D45" i="13"/>
  <c r="M69" i="1" l="1"/>
  <c r="M34" i="1"/>
  <c r="M63" i="1"/>
  <c r="M55" i="1"/>
  <c r="M75" i="1"/>
  <c r="M57" i="1"/>
  <c r="D26" i="7" l="1"/>
  <c r="E26" i="7"/>
  <c r="M17" i="1" l="1"/>
  <c r="K11" i="1"/>
  <c r="M19" i="1"/>
  <c r="M27" i="1"/>
  <c r="M9" i="1"/>
  <c r="M26" i="1"/>
  <c r="K12" i="1"/>
  <c r="K14" i="1"/>
  <c r="M14" i="1" l="1"/>
  <c r="D58" i="1"/>
  <c r="D20" i="1"/>
  <c r="M20" i="1" s="1"/>
  <c r="D7" i="1"/>
  <c r="D4" i="1"/>
  <c r="D5" i="1"/>
  <c r="M5" i="1" s="1"/>
  <c r="D10" i="1"/>
  <c r="M10" i="1" s="1"/>
  <c r="D8" i="1"/>
  <c r="M8" i="1" s="1"/>
  <c r="D11" i="1"/>
  <c r="M11" i="1" s="1"/>
  <c r="D16" i="1"/>
  <c r="M16" i="1" s="1"/>
  <c r="D24" i="1"/>
  <c r="M24" i="1" s="1"/>
  <c r="D25" i="1"/>
  <c r="M25" i="1" s="1"/>
  <c r="L22" i="2"/>
  <c r="C56" i="1"/>
  <c r="C58" i="1"/>
  <c r="E39" i="13"/>
  <c r="E38" i="13"/>
  <c r="E37" i="13"/>
  <c r="E36" i="13"/>
  <c r="E35" i="13"/>
  <c r="E34" i="13"/>
  <c r="E33" i="13"/>
  <c r="D33" i="13"/>
  <c r="E32" i="13"/>
  <c r="D32" i="13"/>
  <c r="E5" i="13"/>
  <c r="D5" i="13"/>
  <c r="E4" i="13"/>
  <c r="D4" i="13"/>
  <c r="M62" i="1" l="1"/>
  <c r="G41" i="2"/>
  <c r="G42" i="2"/>
  <c r="L21" i="2"/>
  <c r="M73" i="1"/>
  <c r="G40" i="2"/>
  <c r="G26" i="2"/>
  <c r="E5" i="7" l="1"/>
  <c r="E6" i="7"/>
  <c r="E7" i="7"/>
  <c r="E8" i="7"/>
  <c r="E9" i="7"/>
  <c r="E10" i="7"/>
  <c r="E11" i="7"/>
  <c r="E12" i="7"/>
  <c r="E13" i="7"/>
  <c r="E19" i="7"/>
  <c r="E20" i="7"/>
  <c r="E21" i="7"/>
  <c r="E4" i="7"/>
  <c r="D4" i="7"/>
  <c r="M56" i="1" l="1"/>
  <c r="M59" i="1" l="1"/>
  <c r="I4" i="1"/>
  <c r="M12" i="1" s="1"/>
  <c r="M84" i="1" l="1"/>
  <c r="M83" i="1"/>
  <c r="M61" i="1" l="1"/>
  <c r="M60" i="1"/>
  <c r="M78" i="1"/>
  <c r="M81" i="1"/>
  <c r="M79" i="1"/>
  <c r="M82" i="1"/>
  <c r="M80" i="1"/>
  <c r="C6" i="1" l="1"/>
  <c r="M6" i="1" s="1"/>
  <c r="C7" i="1"/>
  <c r="M7" i="1" s="1"/>
  <c r="C4" i="1"/>
  <c r="M4" i="1" s="1"/>
  <c r="C13" i="1"/>
  <c r="M13" i="1" s="1"/>
  <c r="M40" i="1" l="1"/>
  <c r="M33" i="1"/>
  <c r="M72" i="1" l="1"/>
  <c r="M58" i="1" l="1"/>
  <c r="E25" i="7" l="1"/>
  <c r="D25" i="7"/>
  <c r="D24" i="7"/>
  <c r="D6" i="7"/>
  <c r="D7" i="7"/>
  <c r="D8" i="7"/>
  <c r="D9" i="7"/>
  <c r="D10" i="7"/>
  <c r="D11" i="7"/>
  <c r="D12" i="7"/>
  <c r="D13" i="7"/>
  <c r="D19" i="7"/>
  <c r="D20" i="7"/>
  <c r="D5" i="7"/>
</calcChain>
</file>

<file path=xl/sharedStrings.xml><?xml version="1.0" encoding="utf-8"?>
<sst xmlns="http://schemas.openxmlformats.org/spreadsheetml/2006/main" count="1229" uniqueCount="288">
  <si>
    <t>pořadí</t>
  </si>
  <si>
    <t>jméno</t>
  </si>
  <si>
    <t>in-line biatlon</t>
  </si>
  <si>
    <t>triatlon</t>
  </si>
  <si>
    <t>orienťáky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</si>
  <si>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</si>
  <si>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</si>
  <si>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</si>
  <si>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</si>
  <si>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</si>
  <si>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</si>
  <si>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</si>
  <si>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</si>
  <si>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</si>
  <si>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</si>
  <si>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</si>
  <si>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</si>
  <si>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</si>
  <si>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</si>
  <si>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</si>
  <si>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</si>
  <si>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</si>
  <si>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</si>
  <si>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</si>
  <si>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</si>
  <si>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1.střelba</t>
  </si>
  <si>
    <t>2.střelba</t>
  </si>
  <si>
    <t>čas cíl</t>
  </si>
  <si>
    <t>Čech Dan</t>
  </si>
  <si>
    <t>Míka Zdeněk</t>
  </si>
  <si>
    <t>Michalička David</t>
  </si>
  <si>
    <t>Kozák Vláďa</t>
  </si>
  <si>
    <t>Blažek Jarda</t>
  </si>
  <si>
    <t>Pračka Tomáš</t>
  </si>
  <si>
    <t>Čech Vráťa</t>
  </si>
  <si>
    <t>Jméno</t>
  </si>
  <si>
    <t>MTBO</t>
  </si>
  <si>
    <t>Body SC</t>
  </si>
  <si>
    <t>cíl</t>
  </si>
  <si>
    <t>Kozák Jakub</t>
  </si>
  <si>
    <t>Mátl Radek</t>
  </si>
  <si>
    <t>Tomeček Tomáš</t>
  </si>
  <si>
    <t>Pořadí</t>
  </si>
  <si>
    <t>čas</t>
  </si>
  <si>
    <t>ztráta na předch.</t>
  </si>
  <si>
    <t>kanoe</t>
  </si>
  <si>
    <t>Kouba Martin</t>
  </si>
  <si>
    <t>Bébr Leoš</t>
  </si>
  <si>
    <t>OB</t>
  </si>
  <si>
    <t>body SC</t>
  </si>
  <si>
    <t>ztráta na vítěze</t>
  </si>
  <si>
    <t>Skupina A</t>
  </si>
  <si>
    <t>body</t>
  </si>
  <si>
    <t>Skupina B</t>
  </si>
  <si>
    <t>Celkové pořadí</t>
  </si>
  <si>
    <t>poř</t>
  </si>
  <si>
    <t>platba</t>
  </si>
  <si>
    <t>Silovský Tomáš</t>
  </si>
  <si>
    <t>čas před 1. střelbou</t>
  </si>
  <si>
    <t>čas před 2. střelbou</t>
  </si>
  <si>
    <t>Pelant Michal</t>
  </si>
  <si>
    <t>MUŽI</t>
  </si>
  <si>
    <t>ŽENY</t>
  </si>
  <si>
    <t>20.</t>
  </si>
  <si>
    <t>Štěpánek Aleš</t>
  </si>
  <si>
    <t>Mácha Petr</t>
  </si>
  <si>
    <t>Hubínková Markéta</t>
  </si>
  <si>
    <t>Frank Petr</t>
  </si>
  <si>
    <t>0:2</t>
  </si>
  <si>
    <t>2:0</t>
  </si>
  <si>
    <t>2:1</t>
  </si>
  <si>
    <t>1:2</t>
  </si>
  <si>
    <t>1</t>
  </si>
  <si>
    <t>celkem chyb</t>
  </si>
  <si>
    <t>Polívka Petr</t>
  </si>
  <si>
    <t>Kozáková Martina</t>
  </si>
  <si>
    <t>Karlachová Jana</t>
  </si>
  <si>
    <t>Selixová Tereza</t>
  </si>
  <si>
    <t>bonus účast</t>
  </si>
  <si>
    <t>Stingl Martin</t>
  </si>
  <si>
    <t>Pelantová Martina</t>
  </si>
  <si>
    <t>Pračková Emča</t>
  </si>
  <si>
    <t>DĚTI</t>
  </si>
  <si>
    <t>Robátko</t>
  </si>
  <si>
    <t>Víšková Dominika</t>
  </si>
  <si>
    <t>2.kolo</t>
  </si>
  <si>
    <t>Vojtová Štěpánka</t>
  </si>
  <si>
    <t>1. kolo</t>
  </si>
  <si>
    <t>Paulusová Denisa</t>
  </si>
  <si>
    <t>Paulus Míra</t>
  </si>
  <si>
    <t>lyže - sjezd</t>
  </si>
  <si>
    <t>Novák Lukáš</t>
  </si>
  <si>
    <t>Muži</t>
  </si>
  <si>
    <t>Ženy</t>
  </si>
  <si>
    <t>Děti</t>
  </si>
  <si>
    <t>Martin Pračka</t>
  </si>
  <si>
    <t>Vojta Mátl</t>
  </si>
  <si>
    <t xml:space="preserve">SC body </t>
  </si>
  <si>
    <t>Zajíčková Dáša</t>
  </si>
  <si>
    <t>Děti -  2 km volně</t>
  </si>
  <si>
    <t>Pračka Martin</t>
  </si>
  <si>
    <t>Mátl Vojta</t>
  </si>
  <si>
    <t>Pelant Honza</t>
  </si>
  <si>
    <t>Karlach Vladek</t>
  </si>
  <si>
    <t>21.</t>
  </si>
  <si>
    <t>Mátlová Petra</t>
  </si>
  <si>
    <t>DNF</t>
  </si>
  <si>
    <t>Prakin</t>
  </si>
  <si>
    <t>Dan</t>
  </si>
  <si>
    <t>Ráďa</t>
  </si>
  <si>
    <t>Koubič</t>
  </si>
  <si>
    <t>Gnad Tomáš</t>
  </si>
  <si>
    <t>Čas</t>
  </si>
  <si>
    <t>Paulus Míra jun.</t>
  </si>
  <si>
    <t>David</t>
  </si>
  <si>
    <t>Leoš</t>
  </si>
  <si>
    <t>sety</t>
  </si>
  <si>
    <t>Domča</t>
  </si>
  <si>
    <t>Start</t>
  </si>
  <si>
    <t>Cíl</t>
  </si>
  <si>
    <t>Landkammer Dominik</t>
  </si>
  <si>
    <t>Lauer Martin</t>
  </si>
  <si>
    <t xml:space="preserve">Pospíšil Tomáš </t>
  </si>
  <si>
    <t xml:space="preserve">rychlobruslení </t>
  </si>
  <si>
    <t>muži - 8 kol</t>
  </si>
  <si>
    <t>ženy - 5 kol</t>
  </si>
  <si>
    <t>Rajtora Tomáš</t>
  </si>
  <si>
    <t xml:space="preserve">Šašek Petr </t>
  </si>
  <si>
    <t>Týč Honza</t>
  </si>
  <si>
    <t xml:space="preserve">běžky </t>
  </si>
  <si>
    <t>běžky</t>
  </si>
  <si>
    <t>Pořadí v součtu časů</t>
  </si>
  <si>
    <t>Denisa</t>
  </si>
  <si>
    <t>Stinglová Barča</t>
  </si>
  <si>
    <t>Evička Mátlová</t>
  </si>
  <si>
    <t>Skupina C</t>
  </si>
  <si>
    <t>Umístění 1. - 6. místo</t>
  </si>
  <si>
    <t xml:space="preserve">O UMÍSTĚNÍ </t>
  </si>
  <si>
    <t>8:2</t>
  </si>
  <si>
    <t>0:10</t>
  </si>
  <si>
    <t>6:4</t>
  </si>
  <si>
    <t>8:3</t>
  </si>
  <si>
    <t>10:0</t>
  </si>
  <si>
    <t>3:8</t>
  </si>
  <si>
    <t>Honza T.</t>
  </si>
  <si>
    <t>Kuba K.</t>
  </si>
  <si>
    <t>10:2</t>
  </si>
  <si>
    <t>2:10</t>
  </si>
  <si>
    <t>7:6</t>
  </si>
  <si>
    <t>Rulc Michal</t>
  </si>
  <si>
    <t>Čechová Tereza</t>
  </si>
  <si>
    <t>děti - 4 kola</t>
  </si>
  <si>
    <t>Straškrabová Erika</t>
  </si>
  <si>
    <t>start</t>
  </si>
  <si>
    <t>celkový čas</t>
  </si>
  <si>
    <t>ztráta na předchozího</t>
  </si>
  <si>
    <t>Ženy - (1 kolo 7 km)</t>
  </si>
  <si>
    <t>Honza Pelant</t>
  </si>
  <si>
    <t>Sedlák Pepa</t>
  </si>
  <si>
    <t>Bára Robatková</t>
  </si>
  <si>
    <t>Kasálková Markéta</t>
  </si>
  <si>
    <t>Barča Robátková</t>
  </si>
  <si>
    <t>Malovcová Monika</t>
  </si>
  <si>
    <t>Fedáková Anička</t>
  </si>
  <si>
    <t>SOKOLÁK CUP 2018  - kanoistika</t>
  </si>
  <si>
    <t>7°C polojasno</t>
  </si>
  <si>
    <t>SOKOLÁK CUP 2019  - rychlobruslení   14.1.2019</t>
  </si>
  <si>
    <t>Malaket</t>
  </si>
  <si>
    <t xml:space="preserve">Zelí </t>
  </si>
  <si>
    <t>Rajtorová Jana</t>
  </si>
  <si>
    <t>pingpong</t>
  </si>
  <si>
    <t>Mezičas</t>
  </si>
  <si>
    <t>Čistý čas 
1.kolo</t>
  </si>
  <si>
    <t>Pořadí
1. kolo</t>
  </si>
  <si>
    <t>Čistý čas
2.kolo</t>
  </si>
  <si>
    <t>Pořadí
2. kolo</t>
  </si>
  <si>
    <t>Čistý
čas cíl</t>
  </si>
  <si>
    <t>MUŽI - (2 kola, 15 km)</t>
  </si>
  <si>
    <t>Sokolák Cup 2019 - volná technika, 23.3.2019</t>
  </si>
  <si>
    <t>Počasí: 8 °C, polojasno</t>
  </si>
  <si>
    <t xml:space="preserve">Blažek Jarda </t>
  </si>
  <si>
    <t xml:space="preserve">9. </t>
  </si>
  <si>
    <t>Pelantová Jana</t>
  </si>
  <si>
    <t>nejela celou trasu</t>
  </si>
  <si>
    <t>součet časů</t>
  </si>
  <si>
    <t>Ztráta</t>
  </si>
  <si>
    <t>Aleš</t>
  </si>
  <si>
    <t>Zdeněk</t>
  </si>
  <si>
    <t>Michal</t>
  </si>
  <si>
    <t>5:7</t>
  </si>
  <si>
    <t>4:7</t>
  </si>
  <si>
    <t>Pavel Z.</t>
  </si>
  <si>
    <t>Richard</t>
  </si>
  <si>
    <t>Tomáš S.</t>
  </si>
  <si>
    <t xml:space="preserve">Vláďa K. </t>
  </si>
  <si>
    <t xml:space="preserve">Pavel Š. </t>
  </si>
  <si>
    <t>8:4</t>
  </si>
  <si>
    <t>4:9</t>
  </si>
  <si>
    <t>5:9</t>
  </si>
  <si>
    <t>6:8</t>
  </si>
  <si>
    <t>11:2</t>
  </si>
  <si>
    <t>1:12</t>
  </si>
  <si>
    <t>12:1</t>
  </si>
  <si>
    <t>Vráťa</t>
  </si>
  <si>
    <t>Kuba M.</t>
  </si>
  <si>
    <t>9:5</t>
  </si>
  <si>
    <t>4:6</t>
  </si>
  <si>
    <t>5:6</t>
  </si>
  <si>
    <t>6:7</t>
  </si>
  <si>
    <t xml:space="preserve">Aleš </t>
  </si>
  <si>
    <t>Pavel Š.</t>
  </si>
  <si>
    <t>Umístění 7. - 12. místo</t>
  </si>
  <si>
    <t>Michal P.</t>
  </si>
  <si>
    <t>5:8</t>
  </si>
  <si>
    <t>7:5</t>
  </si>
  <si>
    <t>6:6</t>
  </si>
  <si>
    <t>1:10</t>
  </si>
  <si>
    <t>Umístění 13. - 18. místo</t>
  </si>
  <si>
    <t xml:space="preserve">Zdeněk </t>
  </si>
  <si>
    <t>3:9</t>
  </si>
  <si>
    <t>Pavla</t>
  </si>
  <si>
    <t>Verča</t>
  </si>
  <si>
    <t>Martina</t>
  </si>
  <si>
    <t xml:space="preserve">Jana </t>
  </si>
  <si>
    <t>Zímová Pavla</t>
  </si>
  <si>
    <t>Sokolák Cup 2019 - pinčes 6.4.2019 15:00 - 20:00</t>
  </si>
  <si>
    <t>Vojta - Evča 2:1</t>
  </si>
  <si>
    <t>11:5</t>
  </si>
  <si>
    <t>9:11</t>
  </si>
  <si>
    <t>11:8</t>
  </si>
  <si>
    <t>Mátlová Evča</t>
  </si>
  <si>
    <t>šipky</t>
  </si>
  <si>
    <t>Kašpar Jan</t>
  </si>
  <si>
    <r>
      <t>Sokolák Cup 2019 - In-line biatlon - čtvrtek 16.5.</t>
    </r>
    <r>
      <rPr>
        <b/>
        <sz val="12"/>
        <rFont val="Arial"/>
        <family val="2"/>
        <charset val="238"/>
      </rPr>
      <t xml:space="preserve"> v 17:30 hod.</t>
    </r>
  </si>
  <si>
    <t>2 kola - střelba v leže - 2 kola - střelba ve stoje - 2 kola</t>
  </si>
  <si>
    <t>1 kolo - střelba v leže - 1 kolo - střelba ve stoje - 1 kolo</t>
  </si>
  <si>
    <t>Sokolák Cup 2019 - Triatlon Marvánek - čtvrtek 27.6.2018 v 17:30 h, počasí: jasno 27°C.</t>
  </si>
  <si>
    <t>600m</t>
  </si>
  <si>
    <t>18km</t>
  </si>
  <si>
    <t>5km</t>
  </si>
  <si>
    <t>start. číslo</t>
  </si>
  <si>
    <t>ročník</t>
  </si>
  <si>
    <t>klub</t>
  </si>
  <si>
    <t>plavání</t>
  </si>
  <si>
    <t>pořadí plavání</t>
  </si>
  <si>
    <t>kolo + depo 1</t>
  </si>
  <si>
    <t>pořadí kolo</t>
  </si>
  <si>
    <t>cíl kolo</t>
  </si>
  <si>
    <t>běh + depo 2</t>
  </si>
  <si>
    <t>pořadí běh</t>
  </si>
  <si>
    <t>Jílek Michal</t>
  </si>
  <si>
    <t>Říčany</t>
  </si>
  <si>
    <t>Mach Tomáš</t>
  </si>
  <si>
    <t>Ztělesněné zlo</t>
  </si>
  <si>
    <t>TK Radošovice</t>
  </si>
  <si>
    <t>Říčanský jelita</t>
  </si>
  <si>
    <t>Sokolák Cup</t>
  </si>
  <si>
    <t>-</t>
  </si>
  <si>
    <t>Čepera Jan</t>
  </si>
  <si>
    <t>Augusta Michal</t>
  </si>
  <si>
    <t>Skyhouse</t>
  </si>
  <si>
    <t>Kašprak</t>
  </si>
  <si>
    <t>David Eric</t>
  </si>
  <si>
    <t>Indiana, USA</t>
  </si>
  <si>
    <t>Bébr Milan</t>
  </si>
  <si>
    <t>Rožek David</t>
  </si>
  <si>
    <t>OB Říčany</t>
  </si>
  <si>
    <t>Třeček Marek</t>
  </si>
  <si>
    <t>Baraque</t>
  </si>
  <si>
    <t>Novotný Michal</t>
  </si>
  <si>
    <t>Rošťáci od soutoku</t>
  </si>
  <si>
    <t>SKI Vítkovice</t>
  </si>
  <si>
    <t>Dvě srdce jedna duše</t>
  </si>
  <si>
    <t>Rožek Vilém</t>
  </si>
  <si>
    <t>Černý Marek</t>
  </si>
  <si>
    <t>Končická Kačka</t>
  </si>
  <si>
    <t>Rožek Vílém</t>
  </si>
  <si>
    <t>Sokolák Cup 2019 - slalom 24.3.2019</t>
  </si>
  <si>
    <t>Orienťáky SC - OB Stráž pod Ralskem</t>
  </si>
  <si>
    <t>SUMA</t>
  </si>
  <si>
    <t>SC body</t>
  </si>
  <si>
    <t>Končický Lukáš</t>
  </si>
  <si>
    <t>dítě</t>
  </si>
  <si>
    <t>(+ Kuba)</t>
  </si>
  <si>
    <t>(+ Evička)</t>
  </si>
  <si>
    <t>Nováková Tereza</t>
  </si>
  <si>
    <t>Šipky, 20.10.2019, restautaŕace PUB</t>
  </si>
  <si>
    <t>Vokřínková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</si>
</sst>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č&quot;;[Red]\-#,##0\ &quot;Kč&quot;"/>
    <numFmt numFmtId="164" formatCode="_-* #,##0.00\ _K_č_-;\-* #,##0.00\ _K_č_-;_-* &quot;-&quot;??\ _K_č_-;_-@_-"/>
    <numFmt numFmtId="165" formatCode="[$-F400]h:mm:ss\ AM/PM"/>
    <numFmt numFmtId="166" formatCode="#,##0\ &quot;Kč&quot;"/>
    <numFmt numFmtId="167" formatCode="h:mm;@"/>
    <numFmt numFmtId="168" formatCode="m:ss.00"/>
  </numFmts>
  <fonts count="8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6"/>
      <color indexed="62"/>
      <name val="Arial"/>
      <family val="2"/>
      <charset val="238"/>
    </font>
    <font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4"/>
      <name val="Arial"/>
      <family val="2"/>
      <charset val="238"/>
    </font>
    <font>
      <b/>
      <sz val="24"/>
      <color indexed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2"/>
      <color theme="4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0"/>
      <color theme="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3"/>
      <name val="Arial"/>
      <family val="2"/>
      <charset val="238"/>
    </font>
    <font>
      <b/>
      <sz val="12"/>
      <color theme="3"/>
      <name val="Calibri"/>
      <family val="2"/>
      <charset val="238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sz val="14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b/>
      <sz val="12"/>
      <color theme="6" tint="-0.499984740745262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2"/>
      <color theme="6" tint="-0.499984740745262"/>
      <name val="Calibri"/>
      <family val="2"/>
      <charset val="238"/>
      <scheme val="minor"/>
    </font>
    <font>
      <b/>
      <sz val="14"/>
      <color theme="6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2"/>
      <color theme="4" tint="-0.249977111117893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4"/>
      <color theme="3"/>
      <name val="Arial"/>
      <family val="2"/>
      <charset val="238"/>
    </font>
    <font>
      <sz val="11"/>
      <color theme="3"/>
      <name val="Calibri"/>
      <family val="2"/>
      <scheme val="minor"/>
    </font>
    <font>
      <i/>
      <sz val="10"/>
      <color theme="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5" fillId="0" borderId="0"/>
    <xf numFmtId="0" fontId="60" fillId="0" borderId="0"/>
    <xf numFmtId="164" fontId="60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164" fontId="6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60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658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5" fillId="4" borderId="43" xfId="0" applyFont="1" applyFill="1" applyBorder="1" applyAlignment="1">
      <alignment horizontal="center" vertical="center" wrapText="1"/>
    </xf>
    <xf numFmtId="0" fontId="46" fillId="4" borderId="50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left"/>
    </xf>
    <xf numFmtId="0" fontId="0" fillId="0" borderId="0" xfId="0"/>
    <xf numFmtId="0" fontId="4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66" fontId="29" fillId="0" borderId="3" xfId="0" applyNumberFormat="1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46" fillId="0" borderId="7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20" fontId="21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21" fillId="2" borderId="0" xfId="0" applyFont="1" applyFill="1"/>
    <xf numFmtId="0" fontId="58" fillId="2" borderId="0" xfId="0" applyFont="1" applyFill="1"/>
    <xf numFmtId="0" fontId="0" fillId="0" borderId="44" xfId="0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49" fontId="16" fillId="7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1" applyFont="1" applyFill="1" applyBorder="1" applyAlignment="1">
      <alignment horizontal="left"/>
    </xf>
    <xf numFmtId="0" fontId="26" fillId="0" borderId="0" xfId="1" applyFon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56" xfId="1" applyFont="1" applyBorder="1" applyAlignment="1">
      <alignment vertical="center" wrapText="1"/>
    </xf>
    <xf numFmtId="47" fontId="26" fillId="0" borderId="1" xfId="0" applyNumberFormat="1" applyFont="1" applyFill="1" applyBorder="1" applyAlignment="1">
      <alignment horizontal="center"/>
    </xf>
    <xf numFmtId="0" fontId="0" fillId="5" borderId="0" xfId="0" applyFill="1"/>
    <xf numFmtId="165" fontId="26" fillId="0" borderId="1" xfId="0" applyNumberFormat="1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20" fontId="21" fillId="2" borderId="22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8" xfId="0" applyFill="1" applyBorder="1"/>
    <xf numFmtId="0" fontId="0" fillId="2" borderId="40" xfId="0" applyFill="1" applyBorder="1"/>
    <xf numFmtId="0" fontId="21" fillId="2" borderId="0" xfId="0" applyFont="1" applyFill="1"/>
    <xf numFmtId="0" fontId="7" fillId="2" borderId="23" xfId="0" applyFont="1" applyFill="1" applyBorder="1"/>
    <xf numFmtId="0" fontId="7" fillId="2" borderId="8" xfId="0" applyFont="1" applyFill="1" applyBorder="1"/>
    <xf numFmtId="0" fontId="0" fillId="2" borderId="23" xfId="0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7" fontId="0" fillId="2" borderId="22" xfId="0" applyNumberFormat="1" applyFont="1" applyFill="1" applyBorder="1" applyAlignment="1">
      <alignment horizontal="center"/>
    </xf>
    <xf numFmtId="167" fontId="0" fillId="2" borderId="21" xfId="0" applyNumberFormat="1" applyFill="1" applyBorder="1" applyAlignment="1">
      <alignment horizontal="center"/>
    </xf>
    <xf numFmtId="167" fontId="0" fillId="2" borderId="22" xfId="0" applyNumberFormat="1" applyFill="1" applyBorder="1" applyAlignment="1">
      <alignment horizontal="center"/>
    </xf>
    <xf numFmtId="167" fontId="0" fillId="2" borderId="28" xfId="0" applyNumberFormat="1" applyFill="1" applyBorder="1" applyAlignment="1">
      <alignment horizontal="center"/>
    </xf>
    <xf numFmtId="167" fontId="0" fillId="2" borderId="3" xfId="0" applyNumberFormat="1" applyFont="1" applyFill="1" applyBorder="1" applyAlignment="1">
      <alignment horizontal="center"/>
    </xf>
    <xf numFmtId="167" fontId="0" fillId="2" borderId="6" xfId="0" applyNumberFormat="1" applyFont="1" applyFill="1" applyBorder="1" applyAlignment="1">
      <alignment horizontal="center"/>
    </xf>
    <xf numFmtId="167" fontId="0" fillId="2" borderId="33" xfId="0" applyNumberFormat="1" applyFill="1" applyBorder="1" applyAlignment="1">
      <alignment horizontal="center"/>
    </xf>
    <xf numFmtId="167" fontId="6" fillId="2" borderId="22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20" fontId="2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0" fontId="21" fillId="2" borderId="5" xfId="0" applyNumberFormat="1" applyFont="1" applyFill="1" applyBorder="1" applyAlignment="1">
      <alignment horizontal="center"/>
    </xf>
    <xf numFmtId="0" fontId="0" fillId="2" borderId="0" xfId="0" applyFill="1" applyBorder="1"/>
    <xf numFmtId="0" fontId="7" fillId="2" borderId="24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28" fillId="2" borderId="7" xfId="0" applyFont="1" applyFill="1" applyBorder="1"/>
    <xf numFmtId="0" fontId="7" fillId="2" borderId="10" xfId="0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167" fontId="0" fillId="2" borderId="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167" fontId="0" fillId="2" borderId="12" xfId="0" applyNumberForma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center" wrapText="1"/>
    </xf>
    <xf numFmtId="167" fontId="0" fillId="2" borderId="31" xfId="0" applyNumberFormat="1" applyFont="1" applyFill="1" applyBorder="1" applyAlignment="1">
      <alignment horizontal="center"/>
    </xf>
    <xf numFmtId="167" fontId="0" fillId="2" borderId="32" xfId="0" applyNumberFormat="1" applyFont="1" applyFill="1" applyBorder="1" applyAlignment="1">
      <alignment horizontal="center"/>
    </xf>
    <xf numFmtId="0" fontId="0" fillId="0" borderId="0" xfId="0"/>
    <xf numFmtId="0" fontId="0" fillId="2" borderId="0" xfId="0" applyFill="1"/>
    <xf numFmtId="0" fontId="57" fillId="2" borderId="0" xfId="0" applyFont="1" applyFill="1"/>
    <xf numFmtId="22" fontId="8" fillId="2" borderId="0" xfId="0" applyNumberFormat="1" applyFont="1" applyFill="1"/>
    <xf numFmtId="0" fontId="7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6" fontId="0" fillId="0" borderId="0" xfId="0" applyNumberFormat="1" applyAlignment="1">
      <alignment horizontal="center"/>
    </xf>
    <xf numFmtId="0" fontId="42" fillId="4" borderId="15" xfId="0" applyFont="1" applyFill="1" applyBorder="1" applyAlignment="1">
      <alignment horizontal="center" vertical="center" wrapText="1"/>
    </xf>
    <xf numFmtId="0" fontId="0" fillId="0" borderId="0" xfId="0" applyFill="1"/>
    <xf numFmtId="1" fontId="14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168" fontId="29" fillId="0" borderId="1" xfId="0" applyNumberFormat="1" applyFont="1" applyBorder="1" applyAlignment="1">
      <alignment horizontal="center"/>
    </xf>
    <xf numFmtId="47" fontId="29" fillId="0" borderId="0" xfId="0" applyNumberFormat="1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166" fontId="29" fillId="0" borderId="3" xfId="0" applyNumberFormat="1" applyFont="1" applyFill="1" applyBorder="1" applyAlignment="1">
      <alignment horizontal="center"/>
    </xf>
    <xf numFmtId="6" fontId="29" fillId="0" borderId="3" xfId="0" applyNumberFormat="1" applyFont="1" applyFill="1" applyBorder="1" applyAlignment="1">
      <alignment horizontal="center"/>
    </xf>
    <xf numFmtId="0" fontId="31" fillId="8" borderId="29" xfId="0" applyFont="1" applyFill="1" applyBorder="1" applyAlignment="1">
      <alignment horizontal="center" vertical="center" wrapText="1"/>
    </xf>
    <xf numFmtId="0" fontId="25" fillId="8" borderId="45" xfId="0" applyFont="1" applyFill="1" applyBorder="1" applyAlignment="1">
      <alignment horizontal="center" vertical="center" wrapText="1"/>
    </xf>
    <xf numFmtId="0" fontId="25" fillId="8" borderId="4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7" fillId="0" borderId="1" xfId="0" applyFont="1" applyFill="1" applyBorder="1" applyAlignment="1">
      <alignment horizontal="left"/>
    </xf>
    <xf numFmtId="0" fontId="47" fillId="0" borderId="1" xfId="0" applyFont="1" applyFill="1" applyBorder="1"/>
    <xf numFmtId="0" fontId="26" fillId="0" borderId="39" xfId="0" applyFont="1" applyBorder="1" applyAlignment="1">
      <alignment horizontal="center" vertical="center" wrapText="1"/>
    </xf>
    <xf numFmtId="165" fontId="26" fillId="0" borderId="22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47" fillId="2" borderId="1" xfId="0" applyFont="1" applyFill="1" applyBorder="1"/>
    <xf numFmtId="0" fontId="25" fillId="4" borderId="26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2" borderId="44" xfId="0" applyFont="1" applyFill="1" applyBorder="1" applyAlignment="1">
      <alignment horizontal="center"/>
    </xf>
    <xf numFmtId="0" fontId="46" fillId="0" borderId="58" xfId="0" applyFont="1" applyFill="1" applyBorder="1" applyAlignment="1">
      <alignment horizontal="center"/>
    </xf>
    <xf numFmtId="6" fontId="29" fillId="0" borderId="44" xfId="0" applyNumberFormat="1" applyFont="1" applyBorder="1" applyAlignment="1">
      <alignment horizontal="center"/>
    </xf>
    <xf numFmtId="0" fontId="0" fillId="2" borderId="59" xfId="0" applyFill="1" applyBorder="1"/>
    <xf numFmtId="0" fontId="0" fillId="2" borderId="60" xfId="0" applyFill="1" applyBorder="1"/>
    <xf numFmtId="0" fontId="21" fillId="2" borderId="60" xfId="0" applyFont="1" applyFill="1" applyBorder="1"/>
    <xf numFmtId="0" fontId="21" fillId="2" borderId="17" xfId="0" applyFont="1" applyFill="1" applyBorder="1" applyAlignment="1">
      <alignment horizontal="center" vertical="center" textRotation="90" wrapText="1"/>
    </xf>
    <xf numFmtId="0" fontId="0" fillId="2" borderId="17" xfId="0" applyFill="1" applyBorder="1" applyAlignment="1">
      <alignment horizontal="center" vertical="center" textRotation="90" wrapText="1"/>
    </xf>
    <xf numFmtId="0" fontId="0" fillId="2" borderId="62" xfId="0" applyFill="1" applyBorder="1" applyAlignment="1">
      <alignment horizontal="center" vertical="center" textRotation="90" wrapText="1"/>
    </xf>
    <xf numFmtId="0" fontId="21" fillId="2" borderId="60" xfId="0" applyFont="1" applyFill="1" applyBorder="1" applyAlignment="1"/>
    <xf numFmtId="0" fontId="28" fillId="2" borderId="23" xfId="0" applyFont="1" applyFill="1" applyBorder="1"/>
    <xf numFmtId="167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167" fontId="0" fillId="2" borderId="37" xfId="0" applyNumberFormat="1" applyFill="1" applyBorder="1" applyAlignment="1">
      <alignment horizontal="center"/>
    </xf>
    <xf numFmtId="0" fontId="27" fillId="2" borderId="58" xfId="0" applyFont="1" applyFill="1" applyBorder="1"/>
    <xf numFmtId="0" fontId="68" fillId="0" borderId="0" xfId="0" applyFont="1"/>
    <xf numFmtId="0" fontId="68" fillId="2" borderId="0" xfId="0" applyFont="1" applyFill="1"/>
    <xf numFmtId="1" fontId="26" fillId="0" borderId="0" xfId="1" applyNumberFormat="1" applyFont="1" applyFill="1" applyBorder="1" applyAlignment="1">
      <alignment horizontal="center"/>
    </xf>
    <xf numFmtId="47" fontId="11" fillId="0" borderId="1" xfId="1" applyNumberFormat="1" applyFont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52" fillId="0" borderId="35" xfId="0" applyFont="1" applyBorder="1" applyAlignment="1">
      <alignment horizontal="left"/>
    </xf>
    <xf numFmtId="0" fontId="47" fillId="0" borderId="5" xfId="0" applyFont="1" applyBorder="1" applyAlignment="1">
      <alignment horizontal="left"/>
    </xf>
    <xf numFmtId="0" fontId="47" fillId="2" borderId="5" xfId="0" applyFont="1" applyFill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7" fillId="2" borderId="63" xfId="0" applyFont="1" applyFill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53" fillId="0" borderId="0" xfId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/>
    <xf numFmtId="168" fontId="41" fillId="0" borderId="52" xfId="0" applyNumberFormat="1" applyFont="1" applyBorder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69" fillId="0" borderId="0" xfId="0" applyFont="1" applyBorder="1"/>
    <xf numFmtId="0" fontId="69" fillId="0" borderId="0" xfId="0" applyFont="1" applyBorder="1" applyAlignment="1">
      <alignment horizontal="center"/>
    </xf>
    <xf numFmtId="49" fontId="42" fillId="0" borderId="43" xfId="0" applyNumberFormat="1" applyFont="1" applyBorder="1" applyAlignment="1">
      <alignment horizontal="center" vertical="center" wrapText="1"/>
    </xf>
    <xf numFmtId="49" fontId="42" fillId="0" borderId="25" xfId="0" applyNumberFormat="1" applyFont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49" fontId="42" fillId="0" borderId="51" xfId="0" applyNumberFormat="1" applyFont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/>
    </xf>
    <xf numFmtId="0" fontId="73" fillId="0" borderId="1" xfId="0" applyFont="1" applyFill="1" applyBorder="1"/>
    <xf numFmtId="46" fontId="72" fillId="0" borderId="1" xfId="0" applyNumberFormat="1" applyFont="1" applyBorder="1" applyAlignment="1">
      <alignment horizontal="center"/>
    </xf>
    <xf numFmtId="165" fontId="75" fillId="0" borderId="1" xfId="0" applyNumberFormat="1" applyFont="1" applyBorder="1" applyAlignment="1">
      <alignment horizontal="center"/>
    </xf>
    <xf numFmtId="0" fontId="76" fillId="0" borderId="1" xfId="0" applyFont="1" applyFill="1" applyBorder="1"/>
    <xf numFmtId="0" fontId="25" fillId="4" borderId="29" xfId="0" applyFont="1" applyFill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/>
    </xf>
    <xf numFmtId="0" fontId="0" fillId="2" borderId="60" xfId="0" applyFill="1" applyBorder="1" applyAlignment="1"/>
    <xf numFmtId="0" fontId="0" fillId="2" borderId="61" xfId="0" applyFill="1" applyBorder="1" applyAlignment="1"/>
    <xf numFmtId="0" fontId="42" fillId="4" borderId="15" xfId="0" applyFont="1" applyFill="1" applyBorder="1" applyAlignment="1">
      <alignment horizontal="left" vertical="center" wrapText="1"/>
    </xf>
    <xf numFmtId="0" fontId="47" fillId="0" borderId="8" xfId="0" applyFont="1" applyFill="1" applyBorder="1"/>
    <xf numFmtId="0" fontId="48" fillId="0" borderId="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41" fillId="0" borderId="8" xfId="0" applyFont="1" applyFill="1" applyBorder="1"/>
    <xf numFmtId="0" fontId="41" fillId="0" borderId="8" xfId="0" applyFont="1" applyBorder="1"/>
    <xf numFmtId="1" fontId="42" fillId="4" borderId="43" xfId="0" applyNumberFormat="1" applyFont="1" applyFill="1" applyBorder="1" applyAlignment="1">
      <alignment horizontal="center" vertical="center" wrapText="1"/>
    </xf>
    <xf numFmtId="1" fontId="42" fillId="4" borderId="42" xfId="0" applyNumberFormat="1" applyFont="1" applyFill="1" applyBorder="1" applyAlignment="1">
      <alignment horizontal="center" vertical="center" wrapText="1"/>
    </xf>
    <xf numFmtId="1" fontId="41" fillId="0" borderId="39" xfId="0" applyNumberFormat="1" applyFont="1" applyFill="1" applyBorder="1" applyAlignment="1">
      <alignment horizontal="center"/>
    </xf>
    <xf numFmtId="1" fontId="41" fillId="0" borderId="20" xfId="0" applyNumberFormat="1" applyFont="1" applyFill="1" applyBorder="1" applyAlignment="1">
      <alignment horizontal="center"/>
    </xf>
    <xf numFmtId="1" fontId="52" fillId="0" borderId="23" xfId="0" applyNumberFormat="1" applyFont="1" applyBorder="1" applyAlignment="1">
      <alignment horizontal="center"/>
    </xf>
    <xf numFmtId="1" fontId="52" fillId="0" borderId="8" xfId="0" applyNumberFormat="1" applyFont="1" applyBorder="1" applyAlignment="1">
      <alignment horizontal="center"/>
    </xf>
    <xf numFmtId="1" fontId="0" fillId="0" borderId="0" xfId="0" applyNumberFormat="1"/>
    <xf numFmtId="0" fontId="0" fillId="0" borderId="1" xfId="0" applyBorder="1"/>
    <xf numFmtId="0" fontId="48" fillId="2" borderId="5" xfId="0" applyFont="1" applyFill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52" fillId="0" borderId="1" xfId="0" applyFont="1" applyBorder="1" applyAlignment="1">
      <alignment horizontal="left"/>
    </xf>
    <xf numFmtId="0" fontId="52" fillId="0" borderId="1" xfId="0" applyFont="1" applyBorder="1" applyAlignment="1">
      <alignment horizontal="left" wrapText="1"/>
    </xf>
    <xf numFmtId="0" fontId="47" fillId="2" borderId="11" xfId="0" applyFont="1" applyFill="1" applyBorder="1" applyAlignment="1">
      <alignment horizontal="center"/>
    </xf>
    <xf numFmtId="0" fontId="47" fillId="0" borderId="11" xfId="0" applyFont="1" applyFill="1" applyBorder="1" applyAlignment="1">
      <alignment horizontal="center"/>
    </xf>
    <xf numFmtId="0" fontId="47" fillId="2" borderId="47" xfId="0" applyFont="1" applyFill="1" applyBorder="1" applyAlignment="1">
      <alignment horizontal="center"/>
    </xf>
    <xf numFmtId="0" fontId="42" fillId="4" borderId="53" xfId="0" applyFont="1" applyFill="1" applyBorder="1" applyAlignment="1">
      <alignment horizontal="left" vertical="center" wrapText="1"/>
    </xf>
    <xf numFmtId="0" fontId="42" fillId="4" borderId="9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36" xfId="0" applyFont="1" applyFill="1" applyBorder="1" applyAlignment="1">
      <alignment horizontal="center" vertical="center" wrapText="1"/>
    </xf>
    <xf numFmtId="0" fontId="42" fillId="4" borderId="50" xfId="0" applyFont="1" applyFill="1" applyBorder="1" applyAlignment="1">
      <alignment horizontal="center" vertical="center" wrapText="1"/>
    </xf>
    <xf numFmtId="0" fontId="80" fillId="0" borderId="11" xfId="0" applyFont="1" applyFill="1" applyBorder="1" applyAlignment="1">
      <alignment horizontal="center"/>
    </xf>
    <xf numFmtId="0" fontId="80" fillId="0" borderId="1" xfId="0" applyFont="1" applyFill="1" applyBorder="1" applyAlignment="1">
      <alignment horizontal="center"/>
    </xf>
    <xf numFmtId="0" fontId="52" fillId="0" borderId="19" xfId="0" applyFont="1" applyBorder="1" applyAlignment="1">
      <alignment horizontal="left" wrapText="1"/>
    </xf>
    <xf numFmtId="0" fontId="25" fillId="0" borderId="29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left" vertical="center" wrapText="1"/>
    </xf>
    <xf numFmtId="0" fontId="25" fillId="0" borderId="27" xfId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/>
    </xf>
    <xf numFmtId="0" fontId="25" fillId="0" borderId="26" xfId="1" applyFont="1" applyBorder="1" applyAlignment="1">
      <alignment horizontal="left" vertical="center"/>
    </xf>
    <xf numFmtId="0" fontId="25" fillId="0" borderId="26" xfId="1" applyFont="1" applyBorder="1" applyAlignment="1">
      <alignment horizontal="center" vertical="center"/>
    </xf>
    <xf numFmtId="47" fontId="24" fillId="0" borderId="1" xfId="0" applyNumberFormat="1" applyFont="1" applyFill="1" applyBorder="1" applyAlignment="1">
      <alignment horizontal="center"/>
    </xf>
    <xf numFmtId="47" fontId="27" fillId="0" borderId="1" xfId="1" applyNumberFormat="1" applyFont="1" applyFill="1" applyBorder="1" applyAlignment="1">
      <alignment horizontal="center"/>
    </xf>
    <xf numFmtId="0" fontId="30" fillId="0" borderId="1" xfId="0" applyFont="1" applyFill="1" applyBorder="1"/>
    <xf numFmtId="0" fontId="48" fillId="2" borderId="22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168" fontId="41" fillId="0" borderId="54" xfId="0" applyNumberFormat="1" applyFont="1" applyBorder="1" applyAlignment="1">
      <alignment horizontal="center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49" fontId="46" fillId="0" borderId="43" xfId="0" applyNumberFormat="1" applyFont="1" applyBorder="1" applyAlignment="1">
      <alignment horizontal="center" vertical="center" wrapText="1"/>
    </xf>
    <xf numFmtId="49" fontId="46" fillId="0" borderId="25" xfId="0" applyNumberFormat="1" applyFont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center" vertical="center" wrapText="1"/>
    </xf>
    <xf numFmtId="0" fontId="46" fillId="0" borderId="51" xfId="0" applyFont="1" applyFill="1" applyBorder="1" applyAlignment="1">
      <alignment horizontal="center" vertical="center" wrapText="1"/>
    </xf>
    <xf numFmtId="49" fontId="46" fillId="0" borderId="5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/>
    </xf>
    <xf numFmtId="0" fontId="41" fillId="0" borderId="1" xfId="0" applyFont="1" applyFill="1" applyBorder="1"/>
    <xf numFmtId="168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1" xfId="0" applyFont="1" applyFill="1" applyBorder="1" applyAlignment="1">
      <alignment horizontal="left"/>
    </xf>
    <xf numFmtId="0" fontId="41" fillId="0" borderId="1" xfId="0" applyFont="1" applyFill="1" applyBorder="1" applyAlignment="1">
      <alignment wrapText="1"/>
    </xf>
    <xf numFmtId="0" fontId="0" fillId="13" borderId="2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 wrapText="1"/>
    </xf>
    <xf numFmtId="0" fontId="0" fillId="13" borderId="27" xfId="0" applyFill="1" applyBorder="1" applyAlignment="1">
      <alignment horizontal="center" vertical="center" wrapText="1"/>
    </xf>
    <xf numFmtId="0" fontId="0" fillId="0" borderId="22" xfId="0" applyBorder="1"/>
    <xf numFmtId="21" fontId="0" fillId="0" borderId="22" xfId="0" applyNumberFormat="1" applyBorder="1"/>
    <xf numFmtId="0" fontId="0" fillId="0" borderId="22" xfId="0" applyBorder="1" applyAlignment="1">
      <alignment horizontal="center"/>
    </xf>
    <xf numFmtId="46" fontId="0" fillId="0" borderId="22" xfId="0" applyNumberFormat="1" applyBorder="1"/>
    <xf numFmtId="46" fontId="0" fillId="5" borderId="22" xfId="0" applyNumberFormat="1" applyFill="1" applyBorder="1"/>
    <xf numFmtId="0" fontId="0" fillId="5" borderId="28" xfId="0" applyFill="1" applyBorder="1" applyAlignment="1">
      <alignment horizontal="center"/>
    </xf>
    <xf numFmtId="21" fontId="0" fillId="0" borderId="1" xfId="0" applyNumberFormat="1" applyBorder="1"/>
    <xf numFmtId="0" fontId="0" fillId="0" borderId="1" xfId="0" applyBorder="1" applyAlignment="1">
      <alignment horizontal="center"/>
    </xf>
    <xf numFmtId="46" fontId="0" fillId="0" borderId="1" xfId="0" applyNumberFormat="1" applyBorder="1"/>
    <xf numFmtId="46" fontId="0" fillId="5" borderId="1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5" xfId="0" applyBorder="1"/>
    <xf numFmtId="21" fontId="0" fillId="0" borderId="5" xfId="0" applyNumberFormat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1" fillId="4" borderId="25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21" fontId="0" fillId="0" borderId="12" xfId="0" applyNumberFormat="1" applyBorder="1"/>
    <xf numFmtId="0" fontId="0" fillId="0" borderId="11" xfId="0" applyBorder="1"/>
    <xf numFmtId="46" fontId="0" fillId="0" borderId="11" xfId="0" applyNumberFormat="1" applyBorder="1"/>
    <xf numFmtId="46" fontId="0" fillId="5" borderId="11" xfId="0" applyNumberFormat="1" applyFill="1" applyBorder="1"/>
    <xf numFmtId="0" fontId="0" fillId="5" borderId="30" xfId="0" applyFill="1" applyBorder="1" applyAlignment="1">
      <alignment horizontal="center" vertical="center"/>
    </xf>
    <xf numFmtId="21" fontId="0" fillId="0" borderId="2" xfId="0" applyNumberFormat="1" applyBorder="1"/>
    <xf numFmtId="0" fontId="0" fillId="5" borderId="3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21" fontId="0" fillId="0" borderId="21" xfId="0" applyNumberFormat="1" applyBorder="1"/>
    <xf numFmtId="0" fontId="31" fillId="4" borderId="29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0" applyFont="1" applyFill="1" applyBorder="1" applyAlignment="1">
      <alignment vertical="center"/>
    </xf>
    <xf numFmtId="0" fontId="41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46" fontId="0" fillId="0" borderId="1" xfId="0" applyNumberFormat="1" applyFill="1" applyBorder="1"/>
    <xf numFmtId="0" fontId="31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/>
    </xf>
    <xf numFmtId="1" fontId="75" fillId="0" borderId="1" xfId="0" applyNumberFormat="1" applyFont="1" applyBorder="1" applyAlignment="1">
      <alignment horizontal="center"/>
    </xf>
    <xf numFmtId="0" fontId="39" fillId="0" borderId="1" xfId="0" applyNumberFormat="1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3" fillId="0" borderId="0" xfId="0" applyFont="1" applyAlignment="1"/>
    <xf numFmtId="2" fontId="38" fillId="0" borderId="1" xfId="0" applyNumberFormat="1" applyFont="1" applyBorder="1" applyAlignment="1">
      <alignment horizontal="center"/>
    </xf>
    <xf numFmtId="0" fontId="39" fillId="0" borderId="1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0" fontId="39" fillId="0" borderId="2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/>
    </xf>
    <xf numFmtId="0" fontId="39" fillId="0" borderId="5" xfId="0" applyNumberFormat="1" applyFont="1" applyBorder="1" applyAlignment="1">
      <alignment horizontal="center"/>
    </xf>
    <xf numFmtId="0" fontId="15" fillId="0" borderId="0" xfId="0" applyFont="1" applyAlignment="1"/>
    <xf numFmtId="0" fontId="39" fillId="0" borderId="37" xfId="0" applyNumberFormat="1" applyFont="1" applyBorder="1" applyAlignment="1">
      <alignment horizontal="center"/>
    </xf>
    <xf numFmtId="2" fontId="61" fillId="3" borderId="23" xfId="0" applyNumberFormat="1" applyFont="1" applyFill="1" applyBorder="1" applyAlignment="1">
      <alignment horizontal="center"/>
    </xf>
    <xf numFmtId="0" fontId="39" fillId="0" borderId="31" xfId="0" applyNumberFormat="1" applyFont="1" applyBorder="1" applyAlignment="1">
      <alignment horizontal="center"/>
    </xf>
    <xf numFmtId="2" fontId="61" fillId="3" borderId="8" xfId="0" applyNumberFormat="1" applyFont="1" applyFill="1" applyBorder="1" applyAlignment="1">
      <alignment horizontal="center"/>
    </xf>
    <xf numFmtId="0" fontId="39" fillId="0" borderId="32" xfId="0" applyNumberFormat="1" applyFont="1" applyBorder="1" applyAlignment="1">
      <alignment horizontal="center"/>
    </xf>
    <xf numFmtId="2" fontId="61" fillId="3" borderId="40" xfId="0" applyNumberFormat="1" applyFont="1" applyFill="1" applyBorder="1" applyAlignment="1">
      <alignment horizontal="center"/>
    </xf>
    <xf numFmtId="0" fontId="33" fillId="0" borderId="26" xfId="0" applyFont="1" applyBorder="1" applyAlignment="1">
      <alignment horizontal="center" vertical="center" wrapText="1"/>
    </xf>
    <xf numFmtId="0" fontId="33" fillId="3" borderId="43" xfId="0" applyFont="1" applyFill="1" applyBorder="1" applyAlignment="1">
      <alignment horizontal="center" vertical="center" wrapText="1"/>
    </xf>
    <xf numFmtId="0" fontId="40" fillId="2" borderId="66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65" fillId="0" borderId="46" xfId="0" applyFont="1" applyFill="1" applyBorder="1" applyAlignment="1">
      <alignment horizontal="left"/>
    </xf>
    <xf numFmtId="0" fontId="65" fillId="0" borderId="13" xfId="0" applyFont="1" applyFill="1" applyBorder="1"/>
    <xf numFmtId="0" fontId="47" fillId="0" borderId="13" xfId="0" applyFont="1" applyFill="1" applyBorder="1" applyAlignment="1">
      <alignment horizontal="left"/>
    </xf>
    <xf numFmtId="0" fontId="65" fillId="0" borderId="13" xfId="0" applyFont="1" applyFill="1" applyBorder="1" applyAlignment="1">
      <alignment horizontal="left"/>
    </xf>
    <xf numFmtId="0" fontId="47" fillId="0" borderId="13" xfId="0" applyFont="1" applyFill="1" applyBorder="1"/>
    <xf numFmtId="0" fontId="47" fillId="0" borderId="34" xfId="0" applyFont="1" applyFill="1" applyBorder="1" applyAlignment="1">
      <alignment horizontal="left"/>
    </xf>
    <xf numFmtId="0" fontId="33" fillId="0" borderId="43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3" fillId="0" borderId="45" xfId="0" applyFont="1" applyBorder="1" applyAlignment="1">
      <alignment horizontal="center" vertical="center" wrapText="1"/>
    </xf>
    <xf numFmtId="0" fontId="39" fillId="0" borderId="46" xfId="0" applyNumberFormat="1" applyFont="1" applyBorder="1" applyAlignment="1">
      <alignment horizontal="center"/>
    </xf>
    <xf numFmtId="0" fontId="39" fillId="0" borderId="13" xfId="0" applyNumberFormat="1" applyFont="1" applyBorder="1" applyAlignment="1">
      <alignment horizontal="center"/>
    </xf>
    <xf numFmtId="0" fontId="39" fillId="0" borderId="34" xfId="0" applyNumberFormat="1" applyFont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/>
    </xf>
    <xf numFmtId="0" fontId="29" fillId="4" borderId="43" xfId="0" applyFont="1" applyFill="1" applyBorder="1" applyAlignment="1">
      <alignment horizontal="center" vertical="center" wrapText="1"/>
    </xf>
    <xf numFmtId="0" fontId="42" fillId="4" borderId="43" xfId="0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/>
    </xf>
    <xf numFmtId="0" fontId="46" fillId="4" borderId="43" xfId="0" applyFont="1" applyFill="1" applyBorder="1" applyAlignment="1">
      <alignment horizontal="center" vertical="center" wrapText="1"/>
    </xf>
    <xf numFmtId="0" fontId="42" fillId="4" borderId="43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53" fillId="0" borderId="0" xfId="0" applyFont="1" applyAlignment="1"/>
    <xf numFmtId="0" fontId="42" fillId="0" borderId="3" xfId="0" applyFont="1" applyBorder="1" applyAlignment="1">
      <alignment horizontal="center"/>
    </xf>
    <xf numFmtId="2" fontId="38" fillId="0" borderId="1" xfId="3" applyNumberFormat="1" applyFont="1" applyBorder="1" applyAlignment="1">
      <alignment horizontal="center"/>
    </xf>
    <xf numFmtId="2" fontId="38" fillId="0" borderId="1" xfId="0" applyNumberFormat="1" applyFont="1" applyBorder="1" applyAlignment="1">
      <alignment horizontal="center"/>
    </xf>
    <xf numFmtId="0" fontId="39" fillId="0" borderId="1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0" fontId="39" fillId="0" borderId="2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/>
    </xf>
    <xf numFmtId="0" fontId="39" fillId="0" borderId="5" xfId="0" applyNumberFormat="1" applyFont="1" applyBorder="1" applyAlignment="1">
      <alignment horizontal="center"/>
    </xf>
    <xf numFmtId="0" fontId="38" fillId="0" borderId="1" xfId="0" applyNumberFormat="1" applyFont="1" applyBorder="1" applyAlignment="1">
      <alignment horizontal="center"/>
    </xf>
    <xf numFmtId="0" fontId="39" fillId="0" borderId="11" xfId="0" applyNumberFormat="1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39" fillId="0" borderId="37" xfId="0" applyNumberFormat="1" applyFont="1" applyBorder="1" applyAlignment="1">
      <alignment horizontal="center"/>
    </xf>
    <xf numFmtId="2" fontId="61" fillId="3" borderId="23" xfId="0" applyNumberFormat="1" applyFont="1" applyFill="1" applyBorder="1" applyAlignment="1">
      <alignment horizontal="center"/>
    </xf>
    <xf numFmtId="0" fontId="39" fillId="0" borderId="31" xfId="0" applyNumberFormat="1" applyFont="1" applyBorder="1" applyAlignment="1">
      <alignment horizontal="center"/>
    </xf>
    <xf numFmtId="2" fontId="61" fillId="3" borderId="8" xfId="0" applyNumberFormat="1" applyFont="1" applyFill="1" applyBorder="1" applyAlignment="1">
      <alignment horizontal="center"/>
    </xf>
    <xf numFmtId="2" fontId="38" fillId="0" borderId="11" xfId="0" applyNumberFormat="1" applyFont="1" applyBorder="1" applyAlignment="1">
      <alignment horizontal="center"/>
    </xf>
    <xf numFmtId="0" fontId="39" fillId="0" borderId="41" xfId="0" applyNumberFormat="1" applyFont="1" applyBorder="1" applyAlignment="1">
      <alignment horizontal="center"/>
    </xf>
    <xf numFmtId="2" fontId="61" fillId="3" borderId="7" xfId="0" applyNumberFormat="1" applyFont="1" applyFill="1" applyBorder="1" applyAlignment="1">
      <alignment horizontal="center"/>
    </xf>
    <xf numFmtId="0" fontId="39" fillId="0" borderId="32" xfId="0" applyNumberFormat="1" applyFont="1" applyBorder="1" applyAlignment="1">
      <alignment horizontal="center"/>
    </xf>
    <xf numFmtId="2" fontId="61" fillId="3" borderId="40" xfId="0" applyNumberFormat="1" applyFont="1" applyFill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6" fillId="0" borderId="46" xfId="0" applyFont="1" applyFill="1" applyBorder="1"/>
    <xf numFmtId="2" fontId="62" fillId="3" borderId="23" xfId="0" applyNumberFormat="1" applyFont="1" applyFill="1" applyBorder="1" applyAlignment="1">
      <alignment horizontal="center"/>
    </xf>
    <xf numFmtId="0" fontId="41" fillId="0" borderId="8" xfId="0" applyFont="1" applyBorder="1" applyAlignment="1">
      <alignment horizontal="center"/>
    </xf>
    <xf numFmtId="2" fontId="62" fillId="3" borderId="8" xfId="0" applyNumberFormat="1" applyFont="1" applyFill="1" applyBorder="1" applyAlignment="1">
      <alignment horizontal="center"/>
    </xf>
    <xf numFmtId="0" fontId="41" fillId="0" borderId="13" xfId="0" applyFont="1" applyFill="1" applyBorder="1"/>
    <xf numFmtId="0" fontId="41" fillId="0" borderId="40" xfId="0" applyFont="1" applyBorder="1" applyAlignment="1">
      <alignment horizontal="center"/>
    </xf>
    <xf numFmtId="0" fontId="41" fillId="0" borderId="34" xfId="0" applyFont="1" applyFill="1" applyBorder="1"/>
    <xf numFmtId="2" fontId="62" fillId="3" borderId="40" xfId="0" applyNumberFormat="1" applyFont="1" applyFill="1" applyBorder="1" applyAlignment="1">
      <alignment horizontal="center"/>
    </xf>
    <xf numFmtId="0" fontId="77" fillId="0" borderId="0" xfId="0" applyFont="1" applyAlignment="1"/>
    <xf numFmtId="0" fontId="74" fillId="0" borderId="8" xfId="0" applyFont="1" applyBorder="1" applyAlignment="1">
      <alignment horizontal="center"/>
    </xf>
    <xf numFmtId="0" fontId="78" fillId="2" borderId="13" xfId="0" applyFont="1" applyFill="1" applyBorder="1" applyAlignment="1">
      <alignment horizontal="left"/>
    </xf>
    <xf numFmtId="0" fontId="74" fillId="0" borderId="40" xfId="0" applyFont="1" applyBorder="1" applyAlignment="1">
      <alignment horizontal="center"/>
    </xf>
    <xf numFmtId="0" fontId="78" fillId="2" borderId="34" xfId="0" applyFont="1" applyFill="1" applyBorder="1" applyAlignment="1">
      <alignment horizontal="left"/>
    </xf>
    <xf numFmtId="0" fontId="38" fillId="0" borderId="5" xfId="0" applyNumberFormat="1" applyFont="1" applyBorder="1" applyAlignment="1">
      <alignment horizontal="center"/>
    </xf>
    <xf numFmtId="0" fontId="65" fillId="0" borderId="13" xfId="0" applyFont="1" applyFill="1" applyBorder="1"/>
    <xf numFmtId="0" fontId="47" fillId="0" borderId="13" xfId="0" applyFont="1" applyFill="1" applyBorder="1" applyAlignment="1">
      <alignment horizontal="left"/>
    </xf>
    <xf numFmtId="0" fontId="65" fillId="0" borderId="13" xfId="0" applyFont="1" applyFill="1" applyBorder="1" applyAlignment="1">
      <alignment horizontal="left"/>
    </xf>
    <xf numFmtId="0" fontId="47" fillId="0" borderId="13" xfId="0" applyFont="1" applyFill="1" applyBorder="1"/>
    <xf numFmtId="0" fontId="39" fillId="0" borderId="46" xfId="0" applyNumberFormat="1" applyFont="1" applyBorder="1" applyAlignment="1">
      <alignment horizontal="center"/>
    </xf>
    <xf numFmtId="0" fontId="39" fillId="0" borderId="13" xfId="0" applyNumberFormat="1" applyFont="1" applyBorder="1" applyAlignment="1">
      <alignment horizontal="center"/>
    </xf>
    <xf numFmtId="0" fontId="39" fillId="0" borderId="34" xfId="0" applyNumberFormat="1" applyFont="1" applyBorder="1" applyAlignment="1">
      <alignment horizontal="center"/>
    </xf>
    <xf numFmtId="0" fontId="31" fillId="0" borderId="43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37" fillId="2" borderId="66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3" xfId="0" applyFont="1" applyFill="1" applyBorder="1" applyAlignment="1">
      <alignment wrapText="1"/>
    </xf>
    <xf numFmtId="0" fontId="41" fillId="0" borderId="13" xfId="0" applyFont="1" applyFill="1" applyBorder="1" applyAlignment="1">
      <alignment horizontal="left"/>
    </xf>
    <xf numFmtId="0" fontId="25" fillId="0" borderId="45" xfId="0" applyFont="1" applyBorder="1" applyAlignment="1">
      <alignment horizontal="center" vertical="center" wrapText="1"/>
    </xf>
    <xf numFmtId="0" fontId="41" fillId="0" borderId="13" xfId="0" applyFont="1" applyBorder="1"/>
    <xf numFmtId="0" fontId="46" fillId="0" borderId="13" xfId="0" applyFont="1" applyFill="1" applyBorder="1"/>
    <xf numFmtId="0" fontId="25" fillId="0" borderId="43" xfId="0" applyFont="1" applyBorder="1" applyAlignment="1">
      <alignment horizontal="center" vertical="center" wrapText="1"/>
    </xf>
    <xf numFmtId="0" fontId="78" fillId="2" borderId="46" xfId="0" applyFont="1" applyFill="1" applyBorder="1" applyAlignment="1">
      <alignment horizontal="left"/>
    </xf>
    <xf numFmtId="0" fontId="74" fillId="0" borderId="2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7" fillId="0" borderId="14" xfId="3" applyFont="1" applyBorder="1" applyAlignment="1">
      <alignment horizontal="center"/>
    </xf>
    <xf numFmtId="0" fontId="31" fillId="0" borderId="65" xfId="0" applyFont="1" applyBorder="1" applyAlignment="1">
      <alignment horizontal="center"/>
    </xf>
    <xf numFmtId="0" fontId="65" fillId="0" borderId="57" xfId="0" applyFont="1" applyFill="1" applyBorder="1" applyAlignment="1">
      <alignment horizontal="left"/>
    </xf>
    <xf numFmtId="0" fontId="31" fillId="0" borderId="15" xfId="3" applyFont="1" applyBorder="1" applyAlignment="1">
      <alignment horizontal="center"/>
    </xf>
    <xf numFmtId="0" fontId="31" fillId="0" borderId="7" xfId="3" applyFont="1" applyBorder="1" applyAlignment="1">
      <alignment horizontal="center"/>
    </xf>
    <xf numFmtId="0" fontId="31" fillId="0" borderId="8" xfId="3" applyFont="1" applyBorder="1" applyAlignment="1">
      <alignment horizontal="center"/>
    </xf>
    <xf numFmtId="0" fontId="31" fillId="0" borderId="40" xfId="3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6" fillId="2" borderId="65" xfId="0" applyFont="1" applyFill="1" applyBorder="1" applyAlignment="1">
      <alignment horizontal="center" wrapText="1"/>
    </xf>
    <xf numFmtId="0" fontId="39" fillId="0" borderId="57" xfId="0" applyNumberFormat="1" applyFont="1" applyBorder="1" applyAlignment="1">
      <alignment horizontal="center"/>
    </xf>
    <xf numFmtId="0" fontId="31" fillId="3" borderId="15" xfId="0" applyFont="1" applyFill="1" applyBorder="1" applyAlignment="1">
      <alignment horizontal="center" wrapText="1"/>
    </xf>
    <xf numFmtId="2" fontId="39" fillId="0" borderId="30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166" fontId="29" fillId="0" borderId="1" xfId="0" applyNumberFormat="1" applyFont="1" applyFill="1" applyBorder="1" applyAlignment="1">
      <alignment horizontal="center"/>
    </xf>
    <xf numFmtId="166" fontId="29" fillId="0" borderId="28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left" wrapText="1"/>
    </xf>
    <xf numFmtId="0" fontId="30" fillId="0" borderId="5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0" fillId="0" borderId="0" xfId="3" applyFill="1" applyAlignment="1">
      <alignment horizontal="center" vertical="center"/>
    </xf>
    <xf numFmtId="0" fontId="60" fillId="0" borderId="0" xfId="3" quotePrefix="1" applyFill="1" applyAlignment="1">
      <alignment horizontal="center" vertical="center"/>
    </xf>
    <xf numFmtId="20" fontId="60" fillId="0" borderId="0" xfId="3" quotePrefix="1" applyNumberFormat="1" applyFill="1" applyAlignment="1">
      <alignment horizontal="center" vertical="center"/>
    </xf>
    <xf numFmtId="0" fontId="60" fillId="0" borderId="0" xfId="3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61" fillId="0" borderId="0" xfId="3" applyFont="1" applyAlignment="1">
      <alignment horizontal="center"/>
    </xf>
    <xf numFmtId="0" fontId="60" fillId="0" borderId="0" xfId="3" applyAlignment="1">
      <alignment horizontal="center"/>
    </xf>
    <xf numFmtId="0" fontId="60" fillId="0" borderId="0" xfId="3" quotePrefix="1" applyAlignment="1">
      <alignment horizontal="center"/>
    </xf>
    <xf numFmtId="0" fontId="60" fillId="0" borderId="1" xfId="3" applyBorder="1" applyAlignment="1">
      <alignment horizontal="center" vertical="center"/>
    </xf>
    <xf numFmtId="0" fontId="63" fillId="10" borderId="1" xfId="3" applyFont="1" applyFill="1" applyBorder="1" applyAlignment="1">
      <alignment horizontal="left" vertical="center"/>
    </xf>
    <xf numFmtId="0" fontId="60" fillId="9" borderId="1" xfId="3" applyFill="1" applyBorder="1" applyAlignment="1">
      <alignment horizontal="center" vertical="center"/>
    </xf>
    <xf numFmtId="20" fontId="60" fillId="0" borderId="1" xfId="3" quotePrefix="1" applyNumberFormat="1" applyBorder="1" applyAlignment="1">
      <alignment horizontal="center" vertical="center"/>
    </xf>
    <xf numFmtId="0" fontId="60" fillId="0" borderId="1" xfId="3" quotePrefix="1" applyBorder="1" applyAlignment="1">
      <alignment horizontal="center" vertical="center"/>
    </xf>
    <xf numFmtId="0" fontId="63" fillId="10" borderId="1" xfId="3" applyFont="1" applyFill="1" applyBorder="1" applyAlignment="1">
      <alignment horizontal="center" vertical="center"/>
    </xf>
    <xf numFmtId="0" fontId="60" fillId="0" borderId="0" xfId="3" quotePrefix="1" applyBorder="1" applyAlignment="1">
      <alignment horizontal="center" vertical="center"/>
    </xf>
    <xf numFmtId="20" fontId="60" fillId="0" borderId="0" xfId="3" quotePrefix="1" applyNumberFormat="1" applyBorder="1" applyAlignment="1">
      <alignment horizontal="center" vertical="center"/>
    </xf>
    <xf numFmtId="0" fontId="60" fillId="0" borderId="0" xfId="3" applyBorder="1" applyAlignment="1">
      <alignment horizontal="center" vertical="center"/>
    </xf>
    <xf numFmtId="0" fontId="63" fillId="0" borderId="0" xfId="3" applyFont="1" applyFill="1" applyBorder="1" applyAlignment="1">
      <alignment horizontal="left" vertical="center"/>
    </xf>
    <xf numFmtId="0" fontId="60" fillId="0" borderId="0" xfId="3" applyFill="1" applyBorder="1" applyAlignment="1">
      <alignment horizontal="center" vertical="center"/>
    </xf>
    <xf numFmtId="0" fontId="60" fillId="0" borderId="1" xfId="3" applyBorder="1" applyAlignment="1">
      <alignment horizontal="center" vertical="center" wrapText="1"/>
    </xf>
    <xf numFmtId="0" fontId="60" fillId="0" borderId="1" xfId="3" quotePrefix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2" borderId="44" xfId="0" applyFont="1" applyFill="1" applyBorder="1" applyAlignment="1">
      <alignment horizontal="center"/>
    </xf>
    <xf numFmtId="0" fontId="62" fillId="0" borderId="1" xfId="3" applyFont="1" applyFill="1" applyBorder="1" applyAlignment="1">
      <alignment horizontal="left" vertical="center"/>
    </xf>
    <xf numFmtId="0" fontId="31" fillId="0" borderId="1" xfId="3" applyFont="1" applyBorder="1" applyAlignment="1">
      <alignment horizontal="center" vertical="center"/>
    </xf>
    <xf numFmtId="0" fontId="60" fillId="0" borderId="0" xfId="3" quotePrefix="1" applyFill="1" applyBorder="1" applyAlignment="1">
      <alignment horizontal="center" vertical="center"/>
    </xf>
    <xf numFmtId="20" fontId="60" fillId="0" borderId="0" xfId="3" quotePrefix="1" applyNumberForma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49" fontId="60" fillId="9" borderId="1" xfId="3" applyNumberFormat="1" applyFill="1" applyBorder="1" applyAlignment="1">
      <alignment horizontal="center" vertical="center" wrapText="1"/>
    </xf>
    <xf numFmtId="49" fontId="60" fillId="0" borderId="1" xfId="3" applyNumberFormat="1" applyBorder="1" applyAlignment="1">
      <alignment horizontal="center" vertical="center" wrapText="1"/>
    </xf>
    <xf numFmtId="0" fontId="50" fillId="0" borderId="1" xfId="3" applyFont="1" applyBorder="1" applyAlignment="1">
      <alignment horizontal="center"/>
    </xf>
    <xf numFmtId="49" fontId="60" fillId="0" borderId="1" xfId="3" applyNumberFormat="1" applyBorder="1" applyAlignment="1">
      <alignment horizontal="center" vertical="center"/>
    </xf>
    <xf numFmtId="49" fontId="60" fillId="0" borderId="1" xfId="3" quotePrefix="1" applyNumberFormat="1" applyBorder="1" applyAlignment="1">
      <alignment horizontal="center" vertical="center"/>
    </xf>
    <xf numFmtId="0" fontId="31" fillId="5" borderId="1" xfId="3" applyFont="1" applyFill="1" applyBorder="1" applyAlignment="1">
      <alignment horizontal="center" vertical="center"/>
    </xf>
    <xf numFmtId="0" fontId="63" fillId="12" borderId="1" xfId="3" applyFont="1" applyFill="1" applyBorder="1" applyAlignment="1">
      <alignment horizontal="center" vertical="center"/>
    </xf>
    <xf numFmtId="0" fontId="63" fillId="12" borderId="1" xfId="3" applyFont="1" applyFill="1" applyBorder="1" applyAlignment="1">
      <alignment horizontal="left" vertical="center"/>
    </xf>
    <xf numFmtId="0" fontId="20" fillId="0" borderId="57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7" fontId="6" fillId="2" borderId="5" xfId="0" applyNumberFormat="1" applyFont="1" applyFill="1" applyBorder="1" applyAlignment="1">
      <alignment horizontal="center"/>
    </xf>
    <xf numFmtId="167" fontId="0" fillId="2" borderId="46" xfId="0" applyNumberFormat="1" applyFill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27" fillId="2" borderId="8" xfId="0" applyFont="1" applyFill="1" applyBorder="1"/>
    <xf numFmtId="167" fontId="0" fillId="2" borderId="61" xfId="0" applyNumberFormat="1" applyFill="1" applyBorder="1" applyAlignment="1">
      <alignment horizontal="center"/>
    </xf>
    <xf numFmtId="20" fontId="21" fillId="2" borderId="24" xfId="0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7" fontId="0" fillId="2" borderId="24" xfId="0" applyNumberFormat="1" applyFill="1" applyBorder="1" applyAlignment="1">
      <alignment horizontal="center"/>
    </xf>
    <xf numFmtId="167" fontId="6" fillId="2" borderId="24" xfId="0" applyNumberFormat="1" applyFont="1" applyFill="1" applyBorder="1" applyAlignment="1">
      <alignment horizontal="center" vertical="center" wrapText="1"/>
    </xf>
    <xf numFmtId="167" fontId="0" fillId="2" borderId="34" xfId="0" applyNumberFormat="1" applyFill="1" applyBorder="1" applyAlignment="1">
      <alignment horizontal="center"/>
    </xf>
    <xf numFmtId="0" fontId="31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45" fontId="33" fillId="0" borderId="0" xfId="0" applyNumberFormat="1" applyFont="1" applyAlignment="1">
      <alignment horizontal="center" vertical="center" wrapText="1"/>
    </xf>
    <xf numFmtId="1" fontId="81" fillId="0" borderId="0" xfId="0" applyNumberFormat="1" applyFont="1" applyAlignment="1">
      <alignment horizontal="center" vertical="center" wrapText="1"/>
    </xf>
    <xf numFmtId="45" fontId="82" fillId="0" borderId="0" xfId="0" applyNumberFormat="1" applyFont="1" applyAlignment="1">
      <alignment horizontal="center" vertical="center" wrapText="1"/>
    </xf>
    <xf numFmtId="45" fontId="33" fillId="0" borderId="0" xfId="0" applyNumberFormat="1" applyFont="1" applyAlignment="1">
      <alignment vertical="center" wrapText="1"/>
    </xf>
    <xf numFmtId="0" fontId="33" fillId="13" borderId="68" xfId="0" applyFont="1" applyFill="1" applyBorder="1" applyAlignment="1">
      <alignment horizontal="center" vertical="center" wrapText="1"/>
    </xf>
    <xf numFmtId="0" fontId="34" fillId="13" borderId="68" xfId="0" applyFont="1" applyFill="1" applyBorder="1" applyAlignment="1">
      <alignment horizontal="center" vertical="center" wrapText="1"/>
    </xf>
    <xf numFmtId="45" fontId="33" fillId="13" borderId="68" xfId="0" applyNumberFormat="1" applyFont="1" applyFill="1" applyBorder="1" applyAlignment="1">
      <alignment horizontal="center" vertical="center" wrapText="1"/>
    </xf>
    <xf numFmtId="1" fontId="83" fillId="13" borderId="68" xfId="0" applyNumberFormat="1" applyFont="1" applyFill="1" applyBorder="1" applyAlignment="1">
      <alignment horizontal="center" vertical="center" wrapText="1"/>
    </xf>
    <xf numFmtId="45" fontId="82" fillId="13" borderId="68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6" fontId="33" fillId="0" borderId="11" xfId="0" applyNumberFormat="1" applyFont="1" applyBorder="1" applyAlignment="1">
      <alignment vertical="center" wrapText="1"/>
    </xf>
    <xf numFmtId="1" fontId="81" fillId="0" borderId="11" xfId="0" applyNumberFormat="1" applyFont="1" applyBorder="1" applyAlignment="1">
      <alignment horizontal="center" vertical="center" wrapText="1"/>
    </xf>
    <xf numFmtId="46" fontId="82" fillId="0" borderId="11" xfId="0" applyNumberFormat="1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6" fontId="33" fillId="0" borderId="1" xfId="0" applyNumberFormat="1" applyFont="1" applyBorder="1" applyAlignment="1">
      <alignment vertical="center" wrapText="1"/>
    </xf>
    <xf numFmtId="1" fontId="81" fillId="0" borderId="1" xfId="0" applyNumberFormat="1" applyFont="1" applyBorder="1" applyAlignment="1">
      <alignment horizontal="center" vertical="center" wrapText="1"/>
    </xf>
    <xf numFmtId="46" fontId="82" fillId="0" borderId="1" xfId="0" applyNumberFormat="1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6" fontId="46" fillId="0" borderId="1" xfId="0" applyNumberFormat="1" applyFont="1" applyBorder="1" applyAlignment="1">
      <alignment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46" fontId="41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45" fontId="33" fillId="13" borderId="2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0" fontId="65" fillId="0" borderId="5" xfId="0" applyFont="1" applyFill="1" applyBorder="1" applyAlignment="1">
      <alignment vertical="center" wrapText="1"/>
    </xf>
    <xf numFmtId="0" fontId="12" fillId="0" borderId="0" xfId="15" applyFont="1" applyFill="1" applyAlignment="1">
      <alignment horizontal="left"/>
    </xf>
    <xf numFmtId="0" fontId="12" fillId="0" borderId="0" xfId="15" applyFont="1" applyFill="1"/>
    <xf numFmtId="0" fontId="11" fillId="0" borderId="0" xfId="15" applyFill="1" applyAlignment="1">
      <alignment horizontal="center"/>
    </xf>
    <xf numFmtId="0" fontId="11" fillId="0" borderId="0" xfId="15" applyAlignment="1">
      <alignment horizontal="center"/>
    </xf>
    <xf numFmtId="0" fontId="7" fillId="0" borderId="0" xfId="15" applyFont="1" applyAlignment="1">
      <alignment horizontal="center"/>
    </xf>
    <xf numFmtId="0" fontId="84" fillId="0" borderId="0" xfId="15" applyFont="1" applyFill="1" applyAlignment="1">
      <alignment horizontal="left"/>
    </xf>
    <xf numFmtId="0" fontId="59" fillId="0" borderId="0" xfId="15" applyFont="1" applyFill="1" applyAlignment="1">
      <alignment horizontal="center"/>
    </xf>
    <xf numFmtId="0" fontId="64" fillId="0" borderId="1" xfId="15" applyFont="1" applyFill="1" applyBorder="1" applyAlignment="1">
      <alignment horizontal="center"/>
    </xf>
    <xf numFmtId="0" fontId="64" fillId="0" borderId="1" xfId="15" applyFont="1" applyBorder="1" applyAlignment="1">
      <alignment horizontal="center"/>
    </xf>
    <xf numFmtId="0" fontId="59" fillId="0" borderId="1" xfId="15" applyFont="1" applyBorder="1" applyAlignment="1">
      <alignment horizontal="center"/>
    </xf>
    <xf numFmtId="0" fontId="85" fillId="0" borderId="1" xfId="0" applyFont="1" applyFill="1" applyBorder="1"/>
    <xf numFmtId="0" fontId="86" fillId="0" borderId="1" xfId="15" applyFont="1" applyBorder="1" applyAlignment="1">
      <alignment horizontal="center"/>
    </xf>
    <xf numFmtId="0" fontId="53" fillId="0" borderId="0" xfId="15" applyFont="1" applyFill="1" applyAlignment="1">
      <alignment horizontal="left"/>
    </xf>
    <xf numFmtId="0" fontId="27" fillId="0" borderId="0" xfId="15" applyFont="1"/>
    <xf numFmtId="0" fontId="27" fillId="0" borderId="1" xfId="15" applyFont="1" applyFill="1" applyBorder="1" applyAlignment="1">
      <alignment horizontal="center"/>
    </xf>
    <xf numFmtId="0" fontId="27" fillId="0" borderId="1" xfId="15" applyFont="1" applyBorder="1" applyAlignment="1">
      <alignment horizontal="center"/>
    </xf>
    <xf numFmtId="0" fontId="28" fillId="0" borderId="1" xfId="15" applyFont="1" applyBorder="1" applyAlignment="1">
      <alignment horizontal="center"/>
    </xf>
    <xf numFmtId="0" fontId="38" fillId="0" borderId="1" xfId="0" applyFont="1" applyFill="1" applyBorder="1"/>
    <xf numFmtId="0" fontId="79" fillId="0" borderId="1" xfId="15" applyFont="1" applyBorder="1" applyAlignment="1">
      <alignment horizontal="center"/>
    </xf>
    <xf numFmtId="0" fontId="41" fillId="0" borderId="20" xfId="0" applyFont="1" applyBorder="1"/>
    <xf numFmtId="166" fontId="29" fillId="0" borderId="69" xfId="0" applyNumberFormat="1" applyFont="1" applyBorder="1" applyAlignment="1">
      <alignment horizontal="center"/>
    </xf>
    <xf numFmtId="166" fontId="29" fillId="0" borderId="6" xfId="0" applyNumberFormat="1" applyFont="1" applyBorder="1" applyAlignment="1">
      <alignment horizontal="center"/>
    </xf>
    <xf numFmtId="0" fontId="65" fillId="0" borderId="1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2" fillId="4" borderId="42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wrapText="1"/>
    </xf>
    <xf numFmtId="0" fontId="41" fillId="0" borderId="20" xfId="0" applyFont="1" applyFill="1" applyBorder="1" applyAlignment="1">
      <alignment horizontal="left"/>
    </xf>
    <xf numFmtId="0" fontId="41" fillId="0" borderId="20" xfId="0" applyFont="1" applyFill="1" applyBorder="1"/>
    <xf numFmtId="0" fontId="41" fillId="0" borderId="20" xfId="0" applyFont="1" applyFill="1" applyBorder="1" applyAlignment="1">
      <alignment wrapText="1"/>
    </xf>
    <xf numFmtId="0" fontId="41" fillId="0" borderId="20" xfId="0" applyFont="1" applyBorder="1" applyAlignment="1">
      <alignment horizontal="left"/>
    </xf>
    <xf numFmtId="0" fontId="41" fillId="0" borderId="71" xfId="0" applyFont="1" applyBorder="1" applyAlignment="1">
      <alignment horizontal="left"/>
    </xf>
    <xf numFmtId="0" fontId="41" fillId="0" borderId="35" xfId="0" applyFont="1" applyFill="1" applyBorder="1"/>
    <xf numFmtId="0" fontId="48" fillId="0" borderId="21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/>
    </xf>
    <xf numFmtId="0" fontId="48" fillId="0" borderId="4" xfId="0" applyFont="1" applyFill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41" fillId="0" borderId="1" xfId="0" applyFont="1" applyBorder="1"/>
    <xf numFmtId="0" fontId="46" fillId="0" borderId="70" xfId="0" applyFont="1" applyFill="1" applyBorder="1" applyAlignment="1">
      <alignment horizontal="center"/>
    </xf>
    <xf numFmtId="0" fontId="46" fillId="0" borderId="47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41" fillId="0" borderId="7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1" fontId="26" fillId="0" borderId="1" xfId="1" applyNumberFormat="1" applyFont="1" applyFill="1" applyBorder="1" applyAlignment="1">
      <alignment horizontal="center"/>
    </xf>
    <xf numFmtId="47" fontId="0" fillId="0" borderId="1" xfId="1" applyNumberFormat="1" applyFont="1" applyBorder="1" applyAlignment="1">
      <alignment horizontal="center"/>
    </xf>
    <xf numFmtId="0" fontId="42" fillId="0" borderId="1" xfId="0" applyFont="1" applyFill="1" applyBorder="1"/>
    <xf numFmtId="0" fontId="42" fillId="0" borderId="1" xfId="1" applyFont="1" applyBorder="1"/>
    <xf numFmtId="0" fontId="29" fillId="0" borderId="1" xfId="1" applyFont="1" applyBorder="1"/>
    <xf numFmtId="0" fontId="29" fillId="11" borderId="1" xfId="1" applyFont="1" applyFill="1" applyBorder="1" applyAlignment="1">
      <alignment horizontal="left"/>
    </xf>
    <xf numFmtId="0" fontId="29" fillId="0" borderId="1" xfId="0" applyFont="1" applyFill="1" applyBorder="1"/>
    <xf numFmtId="1" fontId="30" fillId="0" borderId="1" xfId="1" applyNumberFormat="1" applyFont="1" applyBorder="1" applyAlignment="1">
      <alignment horizontal="center"/>
    </xf>
    <xf numFmtId="0" fontId="30" fillId="0" borderId="1" xfId="0" applyFont="1" applyBorder="1"/>
    <xf numFmtId="0" fontId="24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46" fillId="0" borderId="20" xfId="0" applyFont="1" applyFill="1" applyBorder="1" applyAlignment="1">
      <alignment horizontal="left"/>
    </xf>
    <xf numFmtId="0" fontId="56" fillId="0" borderId="35" xfId="0" applyFont="1" applyBorder="1" applyAlignment="1">
      <alignment horizontal="center" wrapText="1"/>
    </xf>
    <xf numFmtId="0" fontId="56" fillId="0" borderId="55" xfId="0" applyFont="1" applyBorder="1" applyAlignment="1">
      <alignment horizontal="center" wrapText="1"/>
    </xf>
    <xf numFmtId="0" fontId="56" fillId="0" borderId="63" xfId="0" applyFont="1" applyBorder="1" applyAlignment="1">
      <alignment horizontal="center" wrapText="1"/>
    </xf>
    <xf numFmtId="0" fontId="55" fillId="0" borderId="53" xfId="0" applyFont="1" applyBorder="1" applyAlignment="1">
      <alignment horizontal="center" wrapText="1"/>
    </xf>
    <xf numFmtId="0" fontId="54" fillId="0" borderId="36" xfId="0" applyFont="1" applyBorder="1" applyAlignment="1"/>
    <xf numFmtId="0" fontId="54" fillId="0" borderId="25" xfId="0" applyFont="1" applyBorder="1" applyAlignment="1"/>
    <xf numFmtId="0" fontId="54" fillId="0" borderId="50" xfId="0" applyFont="1" applyBorder="1" applyAlignment="1"/>
    <xf numFmtId="0" fontId="44" fillId="0" borderId="42" xfId="0" applyFont="1" applyBorder="1" applyAlignment="1">
      <alignment horizontal="center" wrapText="1"/>
    </xf>
    <xf numFmtId="0" fontId="45" fillId="0" borderId="25" xfId="0" applyFont="1" applyBorder="1" applyAlignment="1">
      <alignment wrapText="1"/>
    </xf>
    <xf numFmtId="0" fontId="45" fillId="2" borderId="25" xfId="0" applyFont="1" applyFill="1" applyBorder="1" applyAlignment="1"/>
    <xf numFmtId="0" fontId="45" fillId="0" borderId="51" xfId="0" applyFont="1" applyBorder="1" applyAlignment="1"/>
    <xf numFmtId="0" fontId="55" fillId="0" borderId="53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center" vertical="center"/>
    </xf>
    <xf numFmtId="0" fontId="70" fillId="0" borderId="64" xfId="0" applyFont="1" applyBorder="1" applyAlignment="1">
      <alignment vertical="center" wrapText="1"/>
    </xf>
    <xf numFmtId="0" fontId="70" fillId="0" borderId="0" xfId="0" applyFont="1" applyBorder="1" applyAlignment="1">
      <alignment vertical="center" wrapText="1"/>
    </xf>
    <xf numFmtId="0" fontId="71" fillId="0" borderId="0" xfId="0" applyFont="1" applyBorder="1" applyAlignment="1"/>
    <xf numFmtId="0" fontId="3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49" fillId="0" borderId="18" xfId="0" applyFont="1" applyBorder="1" applyAlignment="1">
      <alignment vertical="center" wrapText="1"/>
    </xf>
    <xf numFmtId="0" fontId="15" fillId="0" borderId="18" xfId="0" applyFont="1" applyBorder="1" applyAlignment="1"/>
    <xf numFmtId="0" fontId="50" fillId="0" borderId="0" xfId="0" applyFont="1" applyBorder="1" applyAlignment="1">
      <alignment vertical="center" wrapText="1"/>
    </xf>
    <xf numFmtId="0" fontId="51" fillId="0" borderId="0" xfId="0" applyFont="1" applyBorder="1" applyAlignment="1"/>
    <xf numFmtId="0" fontId="12" fillId="0" borderId="0" xfId="0" applyFont="1" applyAlignment="1"/>
    <xf numFmtId="0" fontId="15" fillId="0" borderId="0" xfId="0" applyFont="1" applyAlignment="1"/>
    <xf numFmtId="0" fontId="22" fillId="0" borderId="38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6" fillId="4" borderId="53" xfId="3" applyFont="1" applyFill="1" applyBorder="1" applyAlignment="1">
      <alignment horizontal="center" vertical="center" wrapText="1"/>
    </xf>
    <xf numFmtId="0" fontId="67" fillId="4" borderId="36" xfId="0" applyFont="1" applyFill="1" applyBorder="1" applyAlignment="1">
      <alignment horizontal="center" vertical="center" wrapText="1"/>
    </xf>
    <xf numFmtId="0" fontId="67" fillId="4" borderId="50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vertical="center" wrapText="1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48" xfId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16">
    <cellStyle name="Čárka 2" xfId="4" xr:uid="{00000000-0005-0000-0000-000000000000}"/>
    <cellStyle name="Čárka 2 2" xfId="8" xr:uid="{00000000-0005-0000-0000-000001000000}"/>
    <cellStyle name="Čárka 2 3" xfId="12" xr:uid="{00000000-0005-0000-0000-000002000000}"/>
    <cellStyle name="Normal 4" xfId="15" xr:uid="{00000000-0005-0000-0000-000003000000}"/>
    <cellStyle name="Normální" xfId="0" builtinId="0"/>
    <cellStyle name="Normální 2" xfId="1" xr:uid="{00000000-0005-0000-0000-000005000000}"/>
    <cellStyle name="Normální 3" xfId="2" xr:uid="{00000000-0005-0000-0000-000006000000}"/>
    <cellStyle name="Normální 3 2" xfId="5" xr:uid="{00000000-0005-0000-0000-000007000000}"/>
    <cellStyle name="Normální 3 2 2" xfId="9" xr:uid="{00000000-0005-0000-0000-000008000000}"/>
    <cellStyle name="Normální 3 2 3" xfId="13" xr:uid="{00000000-0005-0000-0000-000009000000}"/>
    <cellStyle name="Normální 3 3" xfId="7" xr:uid="{00000000-0005-0000-0000-00000A000000}"/>
    <cellStyle name="Normální 3 4" xfId="11" xr:uid="{00000000-0005-0000-0000-00000B000000}"/>
    <cellStyle name="Normální 4" xfId="3" xr:uid="{00000000-0005-0000-0000-00000C000000}"/>
    <cellStyle name="Normální 5" xfId="6" xr:uid="{00000000-0005-0000-0000-00000D000000}"/>
    <cellStyle name="Normální 5 2" xfId="10" xr:uid="{00000000-0005-0000-0000-00000E000000}"/>
    <cellStyle name="Normální 5 3" xfId="14" xr:uid="{00000000-0005-0000-0000-00000F000000}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0"/>
  <sheetViews>
    <sheetView tabSelected="1" zoomScale="65" zoomScaleNormal="70" workbookViewId="0">
      <selection sqref="A1:N1"/>
    </sheetView>
  </sheetViews>
  <sheetFormatPr defaultRowHeight="12.75" x14ac:dyDescent="0.2"/>
  <cols>
    <col min="1" max="1" width="9" style="204" customWidth="1"/>
    <col min="2" max="2" width="25.5703125" style="1" customWidth="1"/>
    <col min="3" max="3" width="18.140625" style="1" customWidth="1"/>
    <col min="4" max="5" width="10.7109375" customWidth="1"/>
    <col min="6" max="6" width="13.42578125" style="7" customWidth="1"/>
    <col min="7" max="8" width="10.7109375" style="7" customWidth="1"/>
    <col min="9" max="9" width="10.7109375" style="8" customWidth="1"/>
    <col min="10" max="10" width="10.7109375" style="48" customWidth="1"/>
    <col min="11" max="11" width="10.7109375" style="114" customWidth="1"/>
    <col min="12" max="12" width="12.42578125" style="118" customWidth="1"/>
    <col min="13" max="13" width="11.140625" style="4" bestFit="1" customWidth="1"/>
    <col min="14" max="14" width="10.42578125" style="3" customWidth="1"/>
  </cols>
  <sheetData>
    <row r="1" spans="1:14" ht="27.75" customHeight="1" thickBot="1" x14ac:dyDescent="0.55000000000000004">
      <c r="A1" s="625">
        <v>4</v>
      </c>
      <c r="B1" s="626"/>
      <c r="C1" s="626"/>
      <c r="D1" s="626"/>
      <c r="E1" s="626"/>
      <c r="F1" s="626"/>
      <c r="G1" s="626"/>
      <c r="H1" s="627"/>
      <c r="I1" s="626"/>
      <c r="J1" s="626"/>
      <c r="K1" s="626"/>
      <c r="L1" s="626"/>
      <c r="M1" s="626"/>
      <c r="N1" s="628"/>
    </row>
    <row r="2" spans="1:14" ht="22.5" customHeight="1" thickBot="1" x14ac:dyDescent="0.4">
      <c r="A2" s="621" t="s">
        <v>61</v>
      </c>
      <c r="B2" s="622"/>
      <c r="C2" s="623"/>
      <c r="D2" s="623"/>
      <c r="E2" s="623"/>
      <c r="F2" s="623"/>
      <c r="G2" s="623"/>
      <c r="H2" s="623"/>
      <c r="I2" s="623"/>
      <c r="J2" s="623"/>
      <c r="K2" s="623"/>
      <c r="L2" s="622"/>
      <c r="M2" s="622"/>
      <c r="N2" s="624"/>
    </row>
    <row r="3" spans="1:14" ht="31.5" x14ac:dyDescent="0.2">
      <c r="A3" s="198" t="s">
        <v>0</v>
      </c>
      <c r="B3" s="339" t="s">
        <v>1</v>
      </c>
      <c r="C3" s="339" t="s">
        <v>123</v>
      </c>
      <c r="D3" s="336" t="s">
        <v>129</v>
      </c>
      <c r="E3" s="336" t="s">
        <v>90</v>
      </c>
      <c r="F3" s="336" t="s">
        <v>170</v>
      </c>
      <c r="G3" s="336" t="s">
        <v>2</v>
      </c>
      <c r="H3" s="336" t="s">
        <v>3</v>
      </c>
      <c r="I3" s="336" t="s">
        <v>4</v>
      </c>
      <c r="J3" s="336" t="s">
        <v>231</v>
      </c>
      <c r="K3" s="336" t="s">
        <v>45</v>
      </c>
      <c r="L3" s="336" t="s">
        <v>78</v>
      </c>
      <c r="M3" s="338" t="s">
        <v>5</v>
      </c>
      <c r="N3" s="335" t="s">
        <v>56</v>
      </c>
    </row>
    <row r="4" spans="1:14" ht="15.75" x14ac:dyDescent="0.25">
      <c r="A4" s="334">
        <v>1</v>
      </c>
      <c r="B4" s="129" t="s">
        <v>30</v>
      </c>
      <c r="C4" s="24">
        <f>SUMIF(rychlobruslení!B$4:B$37,B4,rychlobruslení!F$4:F$37)</f>
        <v>20</v>
      </c>
      <c r="D4" s="24">
        <f>SUMIF('běžky '!B$5:B$22,B4,'běžky '!M$5:M$22)</f>
        <v>18</v>
      </c>
      <c r="E4" s="24">
        <f>SUMIF('lyže - sjezd'!$B$4:$B$22,B4,'lyže - sjezd'!$J$4:$J$22)</f>
        <v>18</v>
      </c>
      <c r="F4" s="24">
        <f>SUMIF(pingpong!B$66:B$85,B4,pingpong!C$66:C$85)</f>
        <v>19</v>
      </c>
      <c r="G4" s="440">
        <f>SUMIF(biatlon!B$4:B$33,B4,biatlon!M$4:M$33)</f>
        <v>20</v>
      </c>
      <c r="H4" s="440">
        <f>SUMIF(triatlon!C$4:C$40,B4,triatlon!N$4:N$40)</f>
        <v>20</v>
      </c>
      <c r="I4" s="24">
        <f>SUMIF(orienťáky!B$3:'orienťáky'!B$19,B4,orienťáky!F$3:F$19)</f>
        <v>20</v>
      </c>
      <c r="J4" s="440">
        <f>SUMIF(šipky!B$4:B$37,B4,šipky!C$4:C$37)</f>
        <v>4</v>
      </c>
      <c r="K4" s="440">
        <f>SUMIF(kanoe!B$3:B$21,B4,kanoe!F$3:F$21)</f>
        <v>18</v>
      </c>
      <c r="L4" s="25">
        <v>2</v>
      </c>
      <c r="M4" s="333">
        <f>C4+D4+E4+F4+G4+H4+I4+J4+K4+L4-J4</f>
        <v>155</v>
      </c>
      <c r="N4" s="337"/>
    </row>
    <row r="5" spans="1:14" s="104" customFormat="1" ht="15.75" x14ac:dyDescent="0.25">
      <c r="A5" s="334">
        <v>2</v>
      </c>
      <c r="B5" s="130" t="s">
        <v>128</v>
      </c>
      <c r="C5" s="24">
        <f>SUMIF(rychlobruslení!B$4:B$37,B5,rychlobruslení!F$4:F$37)</f>
        <v>17</v>
      </c>
      <c r="D5" s="24">
        <f>SUMIF('běžky '!B$5:B$22,B5,'běžky '!M$5:M$22)</f>
        <v>20</v>
      </c>
      <c r="E5" s="24">
        <f>SUMIF('lyže - sjezd'!$B$4:$B$22,B5,'lyže - sjezd'!$J$4:$J$22)</f>
        <v>19</v>
      </c>
      <c r="F5" s="440">
        <f>SUMIF(pingpong!B$66:B$85,B5,pingpong!C$66:C$85)</f>
        <v>17</v>
      </c>
      <c r="G5" s="440">
        <f>SUMIF(biatlon!B$4:B$33,B5,biatlon!M$4:M$33)</f>
        <v>18</v>
      </c>
      <c r="H5" s="440">
        <f>SUMIF(triatlon!C$4:C$40,B5,triatlon!N$4:N$40)</f>
        <v>18</v>
      </c>
      <c r="I5" s="440">
        <f>SUMIF(orienťáky!B$3:'orienťáky'!B$19,B5,orienťáky!F$3:F$19)</f>
        <v>16</v>
      </c>
      <c r="J5" s="440">
        <f>SUMIF(šipky!B$4:B$37,B5,šipky!C$4:C$37)</f>
        <v>13</v>
      </c>
      <c r="K5" s="440">
        <f>SUMIF(kanoe!B$3:B$21,B5,kanoe!F$3:F$21)</f>
        <v>12</v>
      </c>
      <c r="L5" s="25">
        <v>2</v>
      </c>
      <c r="M5" s="333">
        <f>C5+D5+E5+F5+G5+H5+I5+J5+K5+L5-K5</f>
        <v>140</v>
      </c>
      <c r="N5" s="337"/>
    </row>
    <row r="6" spans="1:14" s="104" customFormat="1" ht="15.75" x14ac:dyDescent="0.25">
      <c r="A6" s="334">
        <v>3</v>
      </c>
      <c r="B6" s="129" t="s">
        <v>60</v>
      </c>
      <c r="C6" s="24">
        <f>SUMIF(rychlobruslení!B$4:B$37,B6,rychlobruslení!F$4:F$37)</f>
        <v>18</v>
      </c>
      <c r="D6" s="24">
        <f>SUMIF('běžky '!B$5:B$22,B6,'běžky '!M$5:M$22)</f>
        <v>12</v>
      </c>
      <c r="E6" s="24">
        <f>SUMIF('lyže - sjezd'!$B$4:$B$22,B6,'lyže - sjezd'!$J$4:$J$22)</f>
        <v>20</v>
      </c>
      <c r="F6" s="440">
        <f>SUMIF(pingpong!B$66:B$85,B6,pingpong!C$66:C$85)</f>
        <v>14</v>
      </c>
      <c r="G6" s="440">
        <f>SUMIF(biatlon!B$4:B$33,B6,biatlon!M$4:M$33)</f>
        <v>17</v>
      </c>
      <c r="H6" s="440">
        <f>SUMIF(triatlon!C$4:C$40,B6,triatlon!N$4:N$40)</f>
        <v>15</v>
      </c>
      <c r="I6" s="440">
        <f>SUMIF(orienťáky!B$3:'orienťáky'!B$19,B6,orienťáky!F$3:F$19)</f>
        <v>17</v>
      </c>
      <c r="J6" s="440">
        <f>SUMIF(šipky!B$4:B$37,B6,šipky!C$4:C$37)</f>
        <v>17</v>
      </c>
      <c r="K6" s="440">
        <f>SUMIF(kanoe!B$3:B$21,B6,kanoe!F$3:F$21)</f>
        <v>16</v>
      </c>
      <c r="L6" s="20">
        <v>2</v>
      </c>
      <c r="M6" s="333">
        <f>C6+D6+E6+F6+G6+H6+I6+J6+K6+L6-D6</f>
        <v>136</v>
      </c>
      <c r="N6" s="415"/>
    </row>
    <row r="7" spans="1:14" s="104" customFormat="1" ht="15.75" x14ac:dyDescent="0.25">
      <c r="A7" s="334">
        <v>4</v>
      </c>
      <c r="B7" s="129" t="s">
        <v>39</v>
      </c>
      <c r="C7" s="24">
        <f>SUMIF(rychlobruslení!B$4:B$37,B7,rychlobruslení!F$4:F$37)</f>
        <v>19</v>
      </c>
      <c r="D7" s="24">
        <f>SUMIF('běžky '!B$5:B$22,B7,'běžky '!M$5:M$22)</f>
        <v>19</v>
      </c>
      <c r="E7" s="24">
        <f>SUMIF('lyže - sjezd'!$B$4:$B$22,B7,'lyže - sjezd'!$J$4:$J$22)</f>
        <v>17</v>
      </c>
      <c r="F7" s="440">
        <f>SUMIF(pingpong!B$66:B$85,B7,pingpong!C$66:C$85)</f>
        <v>15</v>
      </c>
      <c r="G7" s="440">
        <f>SUMIF(biatlon!B$4:B$33,B7,biatlon!M$4:M$33)</f>
        <v>19</v>
      </c>
      <c r="H7" s="440">
        <f>SUMIF(triatlon!C$4:C$40,B7,triatlon!N$4:N$40)</f>
        <v>17</v>
      </c>
      <c r="I7" s="440">
        <f>SUMIF(orienťáky!B$3:'orienťáky'!B$19,B7,orienťáky!F$3:F$19)</f>
        <v>18</v>
      </c>
      <c r="J7" s="440">
        <f>SUMIF(šipky!B$4:B$37,B7,šipky!C$4:C$37)</f>
        <v>7</v>
      </c>
      <c r="K7" s="440">
        <f>SUMIF(kanoe!B$3:B$21,B7,kanoe!F$3:F$21)</f>
        <v>9</v>
      </c>
      <c r="L7" s="25">
        <v>2</v>
      </c>
      <c r="M7" s="333">
        <f>C7+D7+E7+F7+G7+H7+I7+J7+K7+L7-J7</f>
        <v>135</v>
      </c>
      <c r="N7" s="337"/>
    </row>
    <row r="8" spans="1:14" ht="15.75" x14ac:dyDescent="0.25">
      <c r="A8" s="334">
        <v>5</v>
      </c>
      <c r="B8" s="130" t="s">
        <v>40</v>
      </c>
      <c r="C8" s="24">
        <f>SUMIF(rychlobruslení!B$4:B$37,B8,rychlobruslení!F$4:F$37)</f>
        <v>14</v>
      </c>
      <c r="D8" s="24">
        <f>SUMIF('běžky '!B$5:B$22,B8,'běžky '!M$5:M$22)</f>
        <v>9</v>
      </c>
      <c r="E8" s="24">
        <f>SUMIF('lyže - sjezd'!$B$4:$B$22,B8,'lyže - sjezd'!$J$4:$J$22)</f>
        <v>7</v>
      </c>
      <c r="F8" s="440">
        <f>SUMIF(pingpong!B$66:B$85,B8,pingpong!C$66:C$85)</f>
        <v>18</v>
      </c>
      <c r="G8" s="440">
        <f>SUMIF(biatlon!B$4:B$33,B8,biatlon!M$4:M$33)</f>
        <v>15</v>
      </c>
      <c r="H8" s="440">
        <f>SUMIF(triatlon!C$4:C$40,B8,triatlon!N$4:N$40)</f>
        <v>13</v>
      </c>
      <c r="I8" s="440">
        <f>SUMIF(orienťáky!B$3:'orienťáky'!B$24,B8,orienťáky!F$3:F$24)</f>
        <v>13</v>
      </c>
      <c r="J8" s="440">
        <f>SUMIF(šipky!B$4:B$37,B8,šipky!C$4:C$37)</f>
        <v>15</v>
      </c>
      <c r="K8" s="440">
        <f>SUMIF(kanoe!B$3:B$21,B8,kanoe!F$3:F$21)</f>
        <v>8</v>
      </c>
      <c r="L8" s="25">
        <v>2</v>
      </c>
      <c r="M8" s="333">
        <f>C8+D8+E8+F8+G8+H8+I8+J8+K8+L8-E8</f>
        <v>107</v>
      </c>
      <c r="N8" s="415"/>
    </row>
    <row r="9" spans="1:14" ht="15.75" x14ac:dyDescent="0.25">
      <c r="A9" s="334">
        <v>6</v>
      </c>
      <c r="B9" s="130" t="s">
        <v>122</v>
      </c>
      <c r="C9" s="24">
        <f>SUMIF(rychlobruslení!B$4:B$37,B9,rychlobruslení!F$4:F$37)</f>
        <v>13</v>
      </c>
      <c r="D9" s="24">
        <f>SUMIF('běžky '!B$5:B$22,B9,'běžky '!M$5:M$22)</f>
        <v>16</v>
      </c>
      <c r="E9" s="24">
        <f>SUMIF('lyže - sjezd'!$B$4:$B$22,B9,'lyže - sjezd'!$J$4:$J$22)</f>
        <v>14</v>
      </c>
      <c r="F9" s="440">
        <f>SUMIF(pingpong!B$66:B$85,B9,pingpong!C$66:C$85)</f>
        <v>4</v>
      </c>
      <c r="G9" s="440"/>
      <c r="H9" s="440">
        <f>SUMIF(triatlon!C$4:C$40,B9,triatlon!N$4:N$40)</f>
        <v>14</v>
      </c>
      <c r="I9" s="440">
        <f>SUMIF(orienťáky!B$3:'orienťáky'!B$24,B9,orienťáky!F$3:F$24)</f>
        <v>5</v>
      </c>
      <c r="J9" s="440">
        <f>SUMIF(šipky!B$4:B$37,B9,šipky!C$4:C$37)</f>
        <v>19</v>
      </c>
      <c r="K9" s="440">
        <f>SUMIF(kanoe!B$3:B$21,B9,kanoe!F$3:F$21)</f>
        <v>20</v>
      </c>
      <c r="L9" s="25"/>
      <c r="M9" s="333">
        <f>C9+D9+E9+F9+G9+H9+I9+J9+K9+L9</f>
        <v>105</v>
      </c>
      <c r="N9" s="415"/>
    </row>
    <row r="10" spans="1:14" ht="15.75" x14ac:dyDescent="0.25">
      <c r="A10" s="334">
        <v>7</v>
      </c>
      <c r="B10" s="130" t="s">
        <v>33</v>
      </c>
      <c r="C10" s="24">
        <f>SUMIF(rychlobruslení!B$4:B$37,B10,rychlobruslení!F$4:F$37)</f>
        <v>6</v>
      </c>
      <c r="D10" s="24">
        <f>SUMIF('běžky '!B$5:B$22,B10,'běžky '!M$5:M$22)</f>
        <v>15</v>
      </c>
      <c r="E10" s="24"/>
      <c r="F10" s="440">
        <f>SUMIF(pingpong!B$66:B$85,B10,pingpong!C$66:C$85)</f>
        <v>13</v>
      </c>
      <c r="G10" s="440">
        <f>SUMIF(biatlon!B$4:B$33,B10,biatlon!M$4:M$33)</f>
        <v>13</v>
      </c>
      <c r="H10" s="440">
        <f>SUMIF(triatlon!C$4:C$40,B10,triatlon!N$4:N$40)</f>
        <v>16</v>
      </c>
      <c r="I10" s="440">
        <f>SUMIF(orienťáky!B$3:'orienťáky'!B$19,B10,orienťáky!F$3:F$19)</f>
        <v>19</v>
      </c>
      <c r="J10" s="440">
        <f>SUMIF(šipky!B$4:B$37,B10,šipky!C$4:C$37)</f>
        <v>8</v>
      </c>
      <c r="K10" s="440">
        <f>SUMIF(kanoe!B$3:B$21,B10,kanoe!F$3:F$21)</f>
        <v>13</v>
      </c>
      <c r="L10" s="25"/>
      <c r="M10" s="333">
        <f>C10+D10+E10+F10+G10+H10+I10+J10+K10+L10</f>
        <v>103</v>
      </c>
      <c r="N10" s="337"/>
    </row>
    <row r="11" spans="1:14" ht="15.75" x14ac:dyDescent="0.25">
      <c r="A11" s="334">
        <v>8</v>
      </c>
      <c r="B11" s="129" t="s">
        <v>46</v>
      </c>
      <c r="C11" s="24">
        <f>SUMIF(rychlobruslení!B$4:B$37,B11,rychlobruslení!F$4:F$37)</f>
        <v>12</v>
      </c>
      <c r="D11" s="24">
        <f>SUMIF('běžky '!B$5:B$22,B11,'běžky '!M$5:M$22)</f>
        <v>5</v>
      </c>
      <c r="E11" s="24">
        <f>SUMIF('lyže - sjezd'!$B$4:$B$22,B11,'lyže - sjezd'!$J$4:$J$22)</f>
        <v>3</v>
      </c>
      <c r="F11" s="440">
        <f>SUMIF(pingpong!B$66:B$85,B11,pingpong!C$66:C$85)</f>
        <v>12</v>
      </c>
      <c r="G11" s="440">
        <f>SUMIF(biatlon!B$4:B$33,B11,biatlon!M$4:M$33)</f>
        <v>12</v>
      </c>
      <c r="H11" s="440">
        <f>SUMIF(triatlon!C$4:C$40,B11,triatlon!N$4:N$40)</f>
        <v>9</v>
      </c>
      <c r="I11" s="440">
        <f>SUMIF(orienťáky!B$3:'orienťáky'!B$19,B11,orienťáky!F$3:F$19)</f>
        <v>12</v>
      </c>
      <c r="J11" s="440">
        <f>SUMIF(šipky!B$4:B$37,B11,šipky!C$4:C$37)</f>
        <v>18</v>
      </c>
      <c r="K11" s="440">
        <f>SUMIF(kanoe!B$3:B$21,B11,kanoe!F$3:F$21)</f>
        <v>10</v>
      </c>
      <c r="L11" s="25">
        <v>2</v>
      </c>
      <c r="M11" s="333">
        <f>C11+D11+E11+F11+G11+H11+I11+J11+K11+L11-E11</f>
        <v>92</v>
      </c>
      <c r="N11" s="337"/>
    </row>
    <row r="12" spans="1:14" ht="15.75" x14ac:dyDescent="0.25">
      <c r="A12" s="334">
        <v>9</v>
      </c>
      <c r="B12" s="129" t="s">
        <v>111</v>
      </c>
      <c r="C12" s="24">
        <f>SUMIF(rychlobruslení!B$4:B$37,B12,rychlobruslení!F$4:F$37)</f>
        <v>8</v>
      </c>
      <c r="D12" s="24">
        <f>SUMIF('běžky '!B$5:B$22,B12,'běžky '!M$5:M$22)</f>
        <v>17</v>
      </c>
      <c r="E12" s="24">
        <f>SUMIF('lyže - sjezd'!$B$4:$B$22,B12,'lyže - sjezd'!$J$4:$J$22)</f>
        <v>13</v>
      </c>
      <c r="F12" s="440">
        <f>SUMIF(pingpong!B$66:B$85,B12,pingpong!C$66:C$85)</f>
        <v>6</v>
      </c>
      <c r="G12" s="440">
        <f>SUMIF(biatlon!B$4:B$33,B12,biatlon!M$4:M$33)</f>
        <v>14</v>
      </c>
      <c r="H12" s="440"/>
      <c r="I12" s="440"/>
      <c r="J12" s="440">
        <f>SUMIF(šipky!B$4:B$37,B12,šipky!C$4:C$37)</f>
        <v>11</v>
      </c>
      <c r="K12" s="24">
        <f>SUMIF(kanoe!B$3:B$21,B12,kanoe!F$3:F$21)</f>
        <v>19</v>
      </c>
      <c r="L12" s="25"/>
      <c r="M12" s="333">
        <f t="shared" ref="M12:M27" si="0">C12+D12+E12+F12+G12+H12+I12+J12+K12+L12</f>
        <v>88</v>
      </c>
      <c r="N12" s="337"/>
    </row>
    <row r="13" spans="1:14" s="104" customFormat="1" ht="15.75" x14ac:dyDescent="0.25">
      <c r="A13" s="334">
        <v>10</v>
      </c>
      <c r="B13" s="130" t="s">
        <v>28</v>
      </c>
      <c r="C13" s="24">
        <f>SUMIF(rychlobruslení!B$4:B$37,B13,rychlobruslení!F$4:F$37)</f>
        <v>15</v>
      </c>
      <c r="D13" s="24"/>
      <c r="E13" s="24"/>
      <c r="F13" s="440">
        <f>SUMIF(pingpong!B$66:B$85,B13,pingpong!C$66:C$85)</f>
        <v>16</v>
      </c>
      <c r="G13" s="440">
        <f>SUMIF(biatlon!B$4:B$33,B13,biatlon!M$4:M$33)</f>
        <v>16</v>
      </c>
      <c r="H13" s="440">
        <f>SUMIF(triatlon!C$4:C$40,B13,triatlon!N$4:N$40)</f>
        <v>19</v>
      </c>
      <c r="I13" s="440">
        <f>SUMIF(orienťáky!B$3:'orienťáky'!B$19,B13,orienťáky!F$3:F$19)</f>
        <v>11</v>
      </c>
      <c r="J13" s="440">
        <f>SUMIF(šipky!B$4:B$37,B13,šipky!C$4:C$37)</f>
        <v>9</v>
      </c>
      <c r="K13" s="24"/>
      <c r="L13" s="25"/>
      <c r="M13" s="333">
        <f t="shared" si="0"/>
        <v>86</v>
      </c>
      <c r="N13" s="415"/>
    </row>
    <row r="14" spans="1:14" s="18" customFormat="1" ht="15.75" x14ac:dyDescent="0.25">
      <c r="A14" s="334">
        <v>11</v>
      </c>
      <c r="B14" s="129" t="s">
        <v>47</v>
      </c>
      <c r="C14" s="24">
        <f>SUMIF(rychlobruslení!B$4:B$37,B14,rychlobruslení!F$4:F$37)</f>
        <v>4</v>
      </c>
      <c r="D14" s="24"/>
      <c r="E14" s="24">
        <f>SUMIF('lyže - sjezd'!$B$4:$B$22,B14,'lyže - sjezd'!$J$4:$J$22)</f>
        <v>12</v>
      </c>
      <c r="F14" s="440">
        <f>SUMIF(pingpong!B$66:B$85,B14,pingpong!C$66:C$85)</f>
        <v>20</v>
      </c>
      <c r="G14" s="440">
        <f>SUMIF(biatlon!B$4:B$33,B14,biatlon!M$4:M$33)</f>
        <v>9</v>
      </c>
      <c r="H14" s="440">
        <f>SUMIF(triatlon!C$4:C$40,B14,triatlon!N$4:N$40)</f>
        <v>8</v>
      </c>
      <c r="I14" s="440">
        <f>SUMIF(orienťáky!B$3:'orienťáky'!B$24,B14,orienťáky!F$3:F$24)</f>
        <v>9</v>
      </c>
      <c r="J14" s="440">
        <f>SUMIF(šipky!B$4:B$37,B14,šipky!C$4:C$37)</f>
        <v>16</v>
      </c>
      <c r="K14" s="24">
        <f>SUMIF(kanoe!B$3:B$21,B14,kanoe!F$3:F$21)</f>
        <v>6</v>
      </c>
      <c r="L14" s="25"/>
      <c r="M14" s="333">
        <f t="shared" si="0"/>
        <v>84</v>
      </c>
      <c r="N14" s="337"/>
    </row>
    <row r="15" spans="1:14" s="104" customFormat="1" ht="15.75" x14ac:dyDescent="0.25">
      <c r="A15" s="334">
        <v>12</v>
      </c>
      <c r="B15" s="129" t="s">
        <v>79</v>
      </c>
      <c r="C15" s="24"/>
      <c r="D15" s="24">
        <f>SUMIF('běžky '!B$5:B$22,B15,'běžky '!M$5:M$22)</f>
        <v>14</v>
      </c>
      <c r="E15" s="24">
        <f>SUMIF('lyže - sjezd'!$B$4:$B$22,B15,'lyže - sjezd'!$J$4:$J$22)</f>
        <v>16</v>
      </c>
      <c r="F15" s="440"/>
      <c r="G15" s="440"/>
      <c r="H15" s="440">
        <f>SUMIF(triatlon!C$4:C$40,B15,triatlon!N$4:N$40)</f>
        <v>11</v>
      </c>
      <c r="I15" s="440">
        <f>SUMIF(orienťáky!B$3:'orienťáky'!B$19,B15,orienťáky!F$3:F$19)</f>
        <v>15</v>
      </c>
      <c r="J15" s="440"/>
      <c r="K15" s="440">
        <f>SUMIF(kanoe!B$3:B$21,B15,kanoe!F$3:F$21)</f>
        <v>17</v>
      </c>
      <c r="L15" s="25"/>
      <c r="M15" s="333">
        <f t="shared" si="0"/>
        <v>73</v>
      </c>
      <c r="N15" s="415"/>
    </row>
    <row r="16" spans="1:14" s="104" customFormat="1" ht="15.75" x14ac:dyDescent="0.25">
      <c r="A16" s="334">
        <v>13</v>
      </c>
      <c r="B16" s="130" t="s">
        <v>29</v>
      </c>
      <c r="C16" s="24">
        <f>SUMIF(rychlobruslení!B$4:B$37,B16,rychlobruslení!F$4:F$37)</f>
        <v>10</v>
      </c>
      <c r="D16" s="24">
        <f>SUMIF('běžky '!B$5:B$22,B16,'běžky '!M$5:M$22)</f>
        <v>10</v>
      </c>
      <c r="E16" s="24">
        <f>SUMIF('lyže - sjezd'!$B$4:$B$22,B16,'lyže - sjezd'!$J$4:$J$22)</f>
        <v>5</v>
      </c>
      <c r="F16" s="440">
        <f>SUMIF(pingpong!B$66:B$85,B16,pingpong!C$66:C$85)</f>
        <v>11</v>
      </c>
      <c r="G16" s="440">
        <f>SUMIF(biatlon!B$4:B$33,B16,biatlon!M$4:M$33)</f>
        <v>11</v>
      </c>
      <c r="H16" s="440"/>
      <c r="I16" s="440"/>
      <c r="J16" s="440">
        <f>SUMIF(šipky!B$4:B$37,B16,šipky!C$4:C$37)</f>
        <v>3</v>
      </c>
      <c r="K16" s="440">
        <f>SUMIF(kanoe!B$3:B$21,B16,kanoe!F$3:F$21)</f>
        <v>15</v>
      </c>
      <c r="L16" s="25"/>
      <c r="M16" s="333">
        <f t="shared" si="0"/>
        <v>65</v>
      </c>
      <c r="N16" s="415"/>
    </row>
    <row r="17" spans="1:14" s="104" customFormat="1" ht="15.75" x14ac:dyDescent="0.25">
      <c r="A17" s="334">
        <v>14</v>
      </c>
      <c r="B17" s="130" t="s">
        <v>31</v>
      </c>
      <c r="C17" s="24">
        <f>SUMIF(rychlobruslení!B$4:B$37,B17,rychlobruslení!F$4:F$37)</f>
        <v>7</v>
      </c>
      <c r="D17" s="24">
        <f>SUMIF('běžky '!B$5:B$22,B17,'běžky '!M$5:M$22)</f>
        <v>13</v>
      </c>
      <c r="E17" s="24">
        <f>SUMIF('lyže - sjezd'!$B$4:$B$22,B17,'lyže - sjezd'!$J$4:$J$22)</f>
        <v>10</v>
      </c>
      <c r="F17" s="440">
        <f>SUMIF(pingpong!B$66:B$85,B17,pingpong!C$66:C$85)</f>
        <v>7</v>
      </c>
      <c r="G17" s="440">
        <f>SUMIF(biatlon!B$4:B$33,B17,biatlon!M$4:M$33)</f>
        <v>10</v>
      </c>
      <c r="H17" s="440">
        <f>SUMIF(triatlon!C$4:C$40,B17,triatlon!N$4:N$40)</f>
        <v>10</v>
      </c>
      <c r="I17" s="440">
        <f>SUMIF(orienťáky!B$3:'orienťáky'!B$24,B17,orienťáky!F$3:F$24)</f>
        <v>4</v>
      </c>
      <c r="J17" s="440"/>
      <c r="K17" s="440">
        <f>SUMIF(kanoe!B$3:B$21,B17,kanoe!F$3:F$21)</f>
        <v>4</v>
      </c>
      <c r="L17" s="25"/>
      <c r="M17" s="333">
        <f t="shared" si="0"/>
        <v>65</v>
      </c>
      <c r="N17" s="415"/>
    </row>
    <row r="18" spans="1:14" s="104" customFormat="1" ht="15.75" x14ac:dyDescent="0.25">
      <c r="A18" s="334">
        <v>15</v>
      </c>
      <c r="B18" s="130" t="s">
        <v>57</v>
      </c>
      <c r="C18" s="24">
        <f>SUMIF(rychlobruslení!B$4:B$37,B18,rychlobruslení!F$4:F$37)</f>
        <v>11</v>
      </c>
      <c r="D18" s="24"/>
      <c r="E18" s="24"/>
      <c r="F18" s="440"/>
      <c r="G18" s="440"/>
      <c r="H18" s="440"/>
      <c r="I18" s="440">
        <f>SUMIF(orienťáky!B$3:'orienťáky'!B$19,B18,orienťáky!F$3:F$19)</f>
        <v>14</v>
      </c>
      <c r="J18" s="440">
        <f>SUMIF(šipky!B$3:B$37,B18,šipky!C$3:C$37)</f>
        <v>20</v>
      </c>
      <c r="K18" s="440">
        <f>SUMIF(kanoe!B$3:B$21,B18,kanoe!F$3:F$21)</f>
        <v>5</v>
      </c>
      <c r="L18" s="25"/>
      <c r="M18" s="333">
        <f t="shared" si="0"/>
        <v>50</v>
      </c>
      <c r="N18" s="415"/>
    </row>
    <row r="19" spans="1:14" ht="15.75" x14ac:dyDescent="0.25">
      <c r="A19" s="334">
        <v>16</v>
      </c>
      <c r="B19" s="130" t="s">
        <v>126</v>
      </c>
      <c r="C19" s="24">
        <f>SUMIF(rychlobruslení!B$4:B$37,B19,rychlobruslení!F$4:F$37)</f>
        <v>16</v>
      </c>
      <c r="D19" s="24">
        <f>SUMIF('běžky '!B$5:B$22,B19,'běžky '!M$5:M$22)</f>
        <v>8</v>
      </c>
      <c r="E19" s="24">
        <f>SUMIF('lyže - sjezd'!$B$4:$B$22,B19,'lyže - sjezd'!$J$4:$J$22)</f>
        <v>15</v>
      </c>
      <c r="F19" s="440">
        <f>SUMIF(pingpong!B$66:B$85,B19,pingpong!C$66:C$85)</f>
        <v>9</v>
      </c>
      <c r="G19" s="440"/>
      <c r="H19" s="440"/>
      <c r="I19" s="440"/>
      <c r="J19" s="440"/>
      <c r="K19" s="440"/>
      <c r="L19" s="25"/>
      <c r="M19" s="333">
        <f t="shared" si="0"/>
        <v>48</v>
      </c>
      <c r="N19" s="415"/>
    </row>
    <row r="20" spans="1:14" ht="15.75" x14ac:dyDescent="0.25">
      <c r="A20" s="334">
        <v>17</v>
      </c>
      <c r="B20" s="129" t="s">
        <v>158</v>
      </c>
      <c r="C20" s="24">
        <f>SUMIF(rychlobruslení!B$4:B$37,B20,rychlobruslení!F$4:F$37)</f>
        <v>3</v>
      </c>
      <c r="D20" s="24">
        <f>SUMIF('běžky '!B$5:B$22,B20,'běžky '!M$5:M$22)</f>
        <v>11</v>
      </c>
      <c r="E20" s="24">
        <f>SUMIF('lyže - sjezd'!$B$4:$B$22,B20,'lyže - sjezd'!$J$4:$J$22)</f>
        <v>11</v>
      </c>
      <c r="F20" s="440"/>
      <c r="G20" s="440"/>
      <c r="H20" s="440">
        <f>SUMIF(triatlon!C$4:C$40,B20,triatlon!N$4:N$40)</f>
        <v>12</v>
      </c>
      <c r="I20" s="440">
        <f>SUMIF(orienťáky!B$3:'orienťáky'!B$24,B20,orienťáky!F$3:F$24)</f>
        <v>8</v>
      </c>
      <c r="J20" s="440"/>
      <c r="K20" s="440"/>
      <c r="L20" s="25"/>
      <c r="M20" s="333">
        <f t="shared" si="0"/>
        <v>45</v>
      </c>
      <c r="N20" s="337"/>
    </row>
    <row r="21" spans="1:14" ht="15.75" x14ac:dyDescent="0.25">
      <c r="A21" s="334">
        <v>18</v>
      </c>
      <c r="B21" s="130" t="s">
        <v>32</v>
      </c>
      <c r="C21" s="24">
        <f>SUMIF(rychlobruslení!B$4:B$37,B21,rychlobruslení!F$4:F$37)</f>
        <v>9</v>
      </c>
      <c r="D21" s="24"/>
      <c r="E21" s="24">
        <f>SUMIF('lyže - sjezd'!$B$4:$B$22,B21,'lyže - sjezd'!$J$4:$J$22)</f>
        <v>8</v>
      </c>
      <c r="F21" s="440"/>
      <c r="G21" s="440"/>
      <c r="H21" s="440"/>
      <c r="I21" s="440">
        <f>SUMIF(orienťáky!B$3:'orienťáky'!B$24,B21,orienťáky!F$3:F$24)</f>
        <v>6</v>
      </c>
      <c r="J21" s="440">
        <f>SUMIF(šipky!B$4:B$37,B21,šipky!C$4:C$37)</f>
        <v>14</v>
      </c>
      <c r="K21" s="440">
        <f>SUMIF(kanoe!B$3:B$21,B21,kanoe!F$3:F$21)</f>
        <v>7</v>
      </c>
      <c r="L21" s="25"/>
      <c r="M21" s="333">
        <f t="shared" si="0"/>
        <v>44</v>
      </c>
      <c r="N21" s="415"/>
    </row>
    <row r="22" spans="1:14" ht="15.75" x14ac:dyDescent="0.25">
      <c r="A22" s="334">
        <v>19</v>
      </c>
      <c r="B22" s="129" t="s">
        <v>65</v>
      </c>
      <c r="C22" s="24"/>
      <c r="D22" s="24"/>
      <c r="E22" s="24">
        <f>SUMIF('lyže - sjezd'!$B$4:$B$22,B22,'lyže - sjezd'!$J$4:$J$22)</f>
        <v>9</v>
      </c>
      <c r="F22" s="440">
        <f>SUMIF(pingpong!B$66:B$85,B22,pingpong!C$66:C$85)</f>
        <v>10</v>
      </c>
      <c r="G22" s="440"/>
      <c r="H22" s="440"/>
      <c r="I22" s="440">
        <f>SUMIF(orienťáky!B$3:'orienťáky'!B$19,B22,orienťáky!F$3:F$19)</f>
        <v>10</v>
      </c>
      <c r="J22" s="440">
        <f>SUMIF(šipky!B$4:B$37,B22,šipky!C$4:C$37)</f>
        <v>12</v>
      </c>
      <c r="K22" s="440">
        <f>SUMIF(kanoe!B$3:B$21,B22,kanoe!F$3:F$21)</f>
        <v>3</v>
      </c>
      <c r="L22" s="25"/>
      <c r="M22" s="333">
        <f t="shared" si="0"/>
        <v>44</v>
      </c>
      <c r="N22" s="415"/>
    </row>
    <row r="23" spans="1:14" ht="15.75" x14ac:dyDescent="0.25">
      <c r="A23" s="334">
        <v>20</v>
      </c>
      <c r="B23" s="129" t="s">
        <v>41</v>
      </c>
      <c r="C23" s="24">
        <f>SUMIF(rychlobruslení!B$4:B$37,B23,rychlobruslení!F$4:F$37)</f>
        <v>2</v>
      </c>
      <c r="D23" s="24"/>
      <c r="E23" s="24">
        <f>SUMIF('lyže - sjezd'!$B$4:$B$22,B23,'lyže - sjezd'!$J$4:$J$22)</f>
        <v>4</v>
      </c>
      <c r="F23" s="440">
        <f>SUMIF(pingpong!B$66:B$85,B23,pingpong!C$66:C$85)</f>
        <v>5</v>
      </c>
      <c r="G23" s="440"/>
      <c r="H23" s="440"/>
      <c r="I23" s="440">
        <f>SUMIF(orienťáky!B$3:'orienťáky'!B$19,B23,orienťáky!F$3:F$19)</f>
        <v>7</v>
      </c>
      <c r="J23" s="440">
        <f>SUMIF(šipky!B$4:B$37,B23,šipky!C$4:C$37)</f>
        <v>10</v>
      </c>
      <c r="K23" s="440">
        <f>SUMIF(kanoe!B$3:B$21,B23,kanoe!F$3:F$21)</f>
        <v>14</v>
      </c>
      <c r="L23" s="25"/>
      <c r="M23" s="333">
        <f t="shared" si="0"/>
        <v>42</v>
      </c>
      <c r="N23" s="415"/>
    </row>
    <row r="24" spans="1:14" ht="15.75" x14ac:dyDescent="0.25">
      <c r="A24" s="334">
        <v>21</v>
      </c>
      <c r="B24" s="130" t="s">
        <v>34</v>
      </c>
      <c r="C24" s="24">
        <f>SUMIF(rychlobruslení!B$4:B$37,B24,rychlobruslení!F$4:F$37)</f>
        <v>5</v>
      </c>
      <c r="D24" s="24">
        <f>SUMIF('běžky '!B$5:B$22,B24,'běžky '!M$5:M$22)</f>
        <v>7</v>
      </c>
      <c r="E24" s="24">
        <f>SUMIF('lyže - sjezd'!$B$4:$B$22,B24,'lyže - sjezd'!$J$4:$J$22)</f>
        <v>6</v>
      </c>
      <c r="F24" s="440">
        <f>SUMIF(pingpong!B$66:B$85,B24,pingpong!C$66:C$85)</f>
        <v>8</v>
      </c>
      <c r="G24" s="440"/>
      <c r="H24" s="440"/>
      <c r="I24" s="440"/>
      <c r="J24" s="440">
        <f>SUMIF(šipky!B$4:B$37,B24,šipky!C$4:C$37)</f>
        <v>5</v>
      </c>
      <c r="K24" s="440">
        <f>SUMIF(kanoe!B$3:B$21,B24,kanoe!F$3:F$21)</f>
        <v>11</v>
      </c>
      <c r="L24" s="25"/>
      <c r="M24" s="333">
        <f t="shared" si="0"/>
        <v>42</v>
      </c>
      <c r="N24" s="337"/>
    </row>
    <row r="25" spans="1:14" s="114" customFormat="1" ht="15.75" x14ac:dyDescent="0.25">
      <c r="A25" s="334">
        <v>22</v>
      </c>
      <c r="B25" s="129" t="s">
        <v>103</v>
      </c>
      <c r="C25" s="440"/>
      <c r="D25" s="440">
        <f>SUMIF('běžky '!B$5:B$22,B25,'běžky '!M$5:M$22)</f>
        <v>6</v>
      </c>
      <c r="E25" s="440"/>
      <c r="F25" s="440"/>
      <c r="G25" s="440"/>
      <c r="H25" s="440"/>
      <c r="I25" s="440">
        <f>SUMIF(orienťáky!B$3:'orienťáky'!B$24,B25,orienťáky!F$3:F$24)</f>
        <v>3</v>
      </c>
      <c r="J25" s="440">
        <f>SUMIF(šipky!B$4:B$37,B25,šipky!C$4:C$37)</f>
        <v>6</v>
      </c>
      <c r="K25" s="440">
        <f>SUMIF(kanoe!B$3:B$21,B25,kanoe!F$3:F$21)</f>
        <v>2</v>
      </c>
      <c r="L25" s="25"/>
      <c r="M25" s="333">
        <f t="shared" si="0"/>
        <v>17</v>
      </c>
      <c r="N25" s="415"/>
    </row>
    <row r="26" spans="1:14" s="114" customFormat="1" ht="15.75" x14ac:dyDescent="0.25">
      <c r="A26" s="334">
        <v>23</v>
      </c>
      <c r="B26" s="129" t="s">
        <v>120</v>
      </c>
      <c r="C26" s="440">
        <f>SUMIF(rychlobruslení!B$4:B$37,B26,rychlobruslení!F$4:F$37)</f>
        <v>0</v>
      </c>
      <c r="D26" s="440"/>
      <c r="E26" s="440"/>
      <c r="F26" s="440"/>
      <c r="G26" s="440"/>
      <c r="H26" s="440">
        <f>SUMIF(triatlon!C$4:C$40,B26,triatlon!N$4:N$40)</f>
        <v>0</v>
      </c>
      <c r="I26" s="440"/>
      <c r="J26" s="440"/>
      <c r="K26" s="440"/>
      <c r="L26" s="25"/>
      <c r="M26" s="333">
        <f t="shared" si="0"/>
        <v>0</v>
      </c>
      <c r="N26" s="337"/>
    </row>
    <row r="27" spans="1:14" s="114" customFormat="1" ht="15.75" x14ac:dyDescent="0.25">
      <c r="A27" s="334">
        <v>24</v>
      </c>
      <c r="B27" s="129" t="s">
        <v>91</v>
      </c>
      <c r="C27" s="440"/>
      <c r="D27" s="440"/>
      <c r="E27" s="440">
        <f>SUMIF('lyže - sjezd'!$B$4:$B$22,B27,'lyže - sjezd'!$J$4:$J$22)</f>
        <v>0</v>
      </c>
      <c r="F27" s="440"/>
      <c r="G27" s="440"/>
      <c r="H27" s="440"/>
      <c r="I27" s="440"/>
      <c r="J27" s="440">
        <f>SUMIF(šipky!B$4:B$37,B27,šipky!C$4:C$37)</f>
        <v>0</v>
      </c>
      <c r="K27" s="440"/>
      <c r="L27" s="25"/>
      <c r="M27" s="333">
        <f t="shared" si="0"/>
        <v>0</v>
      </c>
      <c r="N27" s="415"/>
    </row>
    <row r="28" spans="1:14" s="114" customFormat="1" ht="15.75" x14ac:dyDescent="0.25">
      <c r="A28" s="334">
        <v>25</v>
      </c>
      <c r="B28" s="130" t="s">
        <v>64</v>
      </c>
      <c r="C28" s="440">
        <f>SUMIF(rychlobruslení!B$4:B$37,B28,rychlobruslení!F$4:F$37)</f>
        <v>0</v>
      </c>
      <c r="D28" s="440"/>
      <c r="E28" s="440"/>
      <c r="F28" s="440"/>
      <c r="G28" s="440">
        <f>SUMIF(biatlon!B$4:B$33,B28,biatlon!M$4:M$33)</f>
        <v>0</v>
      </c>
      <c r="H28" s="440"/>
      <c r="I28" s="440"/>
      <c r="J28" s="440"/>
      <c r="K28" s="440"/>
      <c r="L28" s="25"/>
      <c r="M28" s="333">
        <f t="shared" ref="M28:M33" si="1">C28+D28+E28+F28+G28+H28+I28+J28+K28+L28</f>
        <v>0</v>
      </c>
      <c r="N28" s="337"/>
    </row>
    <row r="29" spans="1:14" s="104" customFormat="1" ht="15.75" x14ac:dyDescent="0.25">
      <c r="A29" s="334">
        <v>26</v>
      </c>
      <c r="B29" s="130" t="s">
        <v>232</v>
      </c>
      <c r="C29" s="24"/>
      <c r="D29" s="24"/>
      <c r="E29" s="24"/>
      <c r="F29" s="440">
        <f>SUMIF(pingpong!B$66:B$85,B29,pingpong!C$66:C$85)</f>
        <v>0</v>
      </c>
      <c r="G29" s="25"/>
      <c r="H29" s="440"/>
      <c r="I29" s="440"/>
      <c r="J29" s="440">
        <f>SUMIF(šipky!B$4:B$37,B29,šipky!C$4:C$37)</f>
        <v>0</v>
      </c>
      <c r="K29" s="440"/>
      <c r="L29" s="25"/>
      <c r="M29" s="333">
        <f t="shared" si="1"/>
        <v>0</v>
      </c>
      <c r="N29" s="415"/>
    </row>
    <row r="30" spans="1:14" ht="15.75" x14ac:dyDescent="0.25">
      <c r="A30" s="334">
        <v>27</v>
      </c>
      <c r="B30" s="129" t="s">
        <v>127</v>
      </c>
      <c r="C30" s="24"/>
      <c r="D30" s="24"/>
      <c r="E30" s="24"/>
      <c r="F30" s="440">
        <f>SUMIF(pingpong!B$66:B$85,B30,pingpong!C$66:C$85)</f>
        <v>0</v>
      </c>
      <c r="G30" s="440"/>
      <c r="H30" s="440"/>
      <c r="I30" s="440"/>
      <c r="J30" s="440"/>
      <c r="K30" s="24"/>
      <c r="L30" s="25"/>
      <c r="M30" s="333">
        <f t="shared" si="1"/>
        <v>0</v>
      </c>
      <c r="N30" s="415"/>
    </row>
    <row r="31" spans="1:14" ht="15.75" x14ac:dyDescent="0.25">
      <c r="A31" s="334">
        <v>28</v>
      </c>
      <c r="B31" s="130" t="s">
        <v>250</v>
      </c>
      <c r="C31" s="24"/>
      <c r="D31" s="24"/>
      <c r="E31" s="24"/>
      <c r="F31" s="440"/>
      <c r="G31" s="25"/>
      <c r="H31" s="440">
        <f>SUMIF(triatlon!C$4:C$40,B31,triatlon!N$4:N$40)</f>
        <v>0</v>
      </c>
      <c r="I31" s="440"/>
      <c r="J31" s="440"/>
      <c r="K31" s="24"/>
      <c r="L31" s="25"/>
      <c r="M31" s="333">
        <f t="shared" si="1"/>
        <v>0</v>
      </c>
      <c r="N31" s="415"/>
    </row>
    <row r="32" spans="1:14" s="18" customFormat="1" ht="15.75" x14ac:dyDescent="0.25">
      <c r="A32" s="334">
        <v>29</v>
      </c>
      <c r="B32" s="130" t="s">
        <v>252</v>
      </c>
      <c r="C32" s="24"/>
      <c r="D32" s="24"/>
      <c r="E32" s="24"/>
      <c r="F32" s="440"/>
      <c r="G32" s="25"/>
      <c r="H32" s="440">
        <f>SUMIF(triatlon!C$4:C$40,B32,triatlon!N$4:N$40)</f>
        <v>0</v>
      </c>
      <c r="I32" s="440"/>
      <c r="J32" s="440"/>
      <c r="K32" s="24"/>
      <c r="L32" s="25"/>
      <c r="M32" s="333">
        <f t="shared" si="1"/>
        <v>0</v>
      </c>
      <c r="N32" s="337"/>
    </row>
    <row r="33" spans="1:14" s="18" customFormat="1" ht="15.75" x14ac:dyDescent="0.25">
      <c r="A33" s="334">
        <v>30</v>
      </c>
      <c r="B33" s="129" t="s">
        <v>89</v>
      </c>
      <c r="C33" s="24">
        <f>SUMIF(rychlobruslení!B$4:B$37,B33,rychlobruslení!F$4:F$37)</f>
        <v>0</v>
      </c>
      <c r="D33" s="24"/>
      <c r="E33" s="24"/>
      <c r="F33" s="440"/>
      <c r="G33" s="440"/>
      <c r="H33" s="440"/>
      <c r="I33" s="440"/>
      <c r="J33" s="440"/>
      <c r="K33" s="24"/>
      <c r="L33" s="25"/>
      <c r="M33" s="333">
        <f t="shared" si="1"/>
        <v>0</v>
      </c>
      <c r="N33" s="415"/>
    </row>
    <row r="34" spans="1:14" s="104" customFormat="1" ht="15.75" x14ac:dyDescent="0.25">
      <c r="A34" s="334">
        <v>31</v>
      </c>
      <c r="B34" s="129" t="s">
        <v>149</v>
      </c>
      <c r="C34" s="24"/>
      <c r="D34" s="24"/>
      <c r="E34" s="24"/>
      <c r="F34" s="440"/>
      <c r="G34" s="440"/>
      <c r="H34" s="440">
        <f>SUMIF(triatlon!C$4:C$40,B34,triatlon!N$4:N$40)</f>
        <v>0</v>
      </c>
      <c r="I34" s="440"/>
      <c r="J34" s="440"/>
      <c r="K34" s="24"/>
      <c r="L34" s="25"/>
      <c r="M34" s="333">
        <f>C34+D34+E34+F34+G34+H34+I34+J34+K34+L34-J34</f>
        <v>0</v>
      </c>
      <c r="N34" s="337"/>
    </row>
    <row r="35" spans="1:14" s="18" customFormat="1" ht="15.75" x14ac:dyDescent="0.25">
      <c r="A35" s="334">
        <v>32</v>
      </c>
      <c r="B35" s="130" t="s">
        <v>67</v>
      </c>
      <c r="C35" s="24"/>
      <c r="D35" s="24"/>
      <c r="E35" s="24"/>
      <c r="F35" s="440"/>
      <c r="G35" s="25"/>
      <c r="H35" s="440">
        <f>SUMIF(triatlon!C$4:C$40,B35,triatlon!N$4:N$40)</f>
        <v>0</v>
      </c>
      <c r="I35" s="440"/>
      <c r="J35" s="440"/>
      <c r="K35" s="24"/>
      <c r="L35" s="25"/>
      <c r="M35" s="333">
        <f>C35+D35+E35+F35+G35+H35+I35+J35+K35+L35-J35</f>
        <v>0</v>
      </c>
      <c r="N35" s="337"/>
    </row>
    <row r="36" spans="1:14" ht="15.75" x14ac:dyDescent="0.25">
      <c r="A36" s="334">
        <v>33</v>
      </c>
      <c r="B36" s="130" t="s">
        <v>258</v>
      </c>
      <c r="C36" s="24"/>
      <c r="D36" s="24"/>
      <c r="E36" s="24"/>
      <c r="F36" s="440"/>
      <c r="G36" s="25"/>
      <c r="H36" s="440">
        <f>SUMIF(triatlon!C$4:C$40,B36,triatlon!N$4:N$40)</f>
        <v>0</v>
      </c>
      <c r="I36" s="440"/>
      <c r="J36" s="440"/>
      <c r="K36" s="24"/>
      <c r="L36" s="25"/>
      <c r="M36" s="333">
        <f>C36+D36+E36+F36+G36+H36+I36+J36+K36+L36-J36</f>
        <v>0</v>
      </c>
      <c r="N36" s="337"/>
    </row>
    <row r="37" spans="1:14" ht="15.75" x14ac:dyDescent="0.25">
      <c r="A37" s="334">
        <v>34</v>
      </c>
      <c r="B37" s="130" t="s">
        <v>259</v>
      </c>
      <c r="C37" s="24"/>
      <c r="D37" s="24"/>
      <c r="E37" s="24"/>
      <c r="F37" s="440"/>
      <c r="G37" s="25"/>
      <c r="H37" s="440">
        <f>SUMIF(triatlon!C$4:C$40,B37,triatlon!N$4:N$40)</f>
        <v>0</v>
      </c>
      <c r="I37" s="440"/>
      <c r="J37" s="440"/>
      <c r="K37" s="24"/>
      <c r="L37" s="25"/>
      <c r="M37" s="333">
        <f>C37+D37+E37+F37+G37+H37+I37+J37+K37+L37-J37</f>
        <v>0</v>
      </c>
      <c r="N37" s="337"/>
    </row>
    <row r="38" spans="1:14" ht="15.75" x14ac:dyDescent="0.25">
      <c r="A38" s="334">
        <v>35</v>
      </c>
      <c r="B38" s="130" t="s">
        <v>262</v>
      </c>
      <c r="C38" s="24"/>
      <c r="D38" s="24"/>
      <c r="E38" s="24"/>
      <c r="F38" s="440"/>
      <c r="G38" s="25"/>
      <c r="H38" s="440">
        <f>SUMIF(triatlon!C$4:C$40,B38,triatlon!N$4:N$40)</f>
        <v>0</v>
      </c>
      <c r="I38" s="440"/>
      <c r="J38" s="440"/>
      <c r="K38" s="24"/>
      <c r="L38" s="25"/>
      <c r="M38" s="333">
        <f>C38+D38+E38+F38+G38+H38+I38+J38+K38+L38-J38</f>
        <v>0</v>
      </c>
      <c r="N38" s="415"/>
    </row>
    <row r="39" spans="1:14" s="18" customFormat="1" ht="15.75" x14ac:dyDescent="0.25">
      <c r="A39" s="334">
        <v>36</v>
      </c>
      <c r="B39" s="130" t="s">
        <v>168</v>
      </c>
      <c r="C39" s="24">
        <f>SUMIF(rychlobruslení!B$4:B$37,B39,rychlobruslení!F$4:F$37)</f>
        <v>0</v>
      </c>
      <c r="D39" s="24"/>
      <c r="E39" s="24"/>
      <c r="F39" s="440"/>
      <c r="G39" s="440"/>
      <c r="H39" s="440"/>
      <c r="I39" s="440"/>
      <c r="J39" s="440"/>
      <c r="K39" s="24"/>
      <c r="L39" s="25"/>
      <c r="M39" s="333">
        <f>C39+D39+E39+F39+G39+H39+I39+J39+K39+L39</f>
        <v>0</v>
      </c>
      <c r="N39" s="415"/>
    </row>
    <row r="40" spans="1:14" s="418" customFormat="1" ht="15.75" x14ac:dyDescent="0.25">
      <c r="A40" s="334">
        <v>37</v>
      </c>
      <c r="B40" s="130" t="s">
        <v>113</v>
      </c>
      <c r="C40" s="440">
        <f>SUMIF(rychlobruslení!B$4:B$37,B40,rychlobruslení!F$4:F$37)</f>
        <v>0</v>
      </c>
      <c r="D40" s="440"/>
      <c r="E40" s="440"/>
      <c r="F40" s="440"/>
      <c r="G40" s="440"/>
      <c r="H40" s="440"/>
      <c r="I40" s="440"/>
      <c r="J40" s="440"/>
      <c r="K40" s="440"/>
      <c r="L40" s="25"/>
      <c r="M40" s="333">
        <f>C40+D40+E40+F40+G40+H40+I40+J40+K40+L40</f>
        <v>0</v>
      </c>
      <c r="N40" s="337"/>
    </row>
    <row r="41" spans="1:14" s="418" customFormat="1" ht="15.75" x14ac:dyDescent="0.25">
      <c r="A41" s="334">
        <v>38</v>
      </c>
      <c r="B41" s="130" t="s">
        <v>264</v>
      </c>
      <c r="C41" s="440"/>
      <c r="D41" s="440"/>
      <c r="E41" s="440"/>
      <c r="F41" s="440"/>
      <c r="G41" s="25"/>
      <c r="H41" s="440">
        <f>SUMIF(triatlon!C$4:C$40,B41,triatlon!N$4:N$40)</f>
        <v>0</v>
      </c>
      <c r="I41" s="440"/>
      <c r="J41" s="440"/>
      <c r="K41" s="440"/>
      <c r="L41" s="25"/>
      <c r="M41" s="333">
        <f>C41+D41+E41+F41+G41+H41+I41+J41+K41+L41-J41</f>
        <v>0</v>
      </c>
      <c r="N41" s="337"/>
    </row>
    <row r="42" spans="1:14" s="418" customFormat="1" ht="15.75" x14ac:dyDescent="0.25">
      <c r="A42" s="334">
        <v>39</v>
      </c>
      <c r="B42" s="130" t="s">
        <v>281</v>
      </c>
      <c r="C42" s="440"/>
      <c r="D42" s="440"/>
      <c r="E42" s="440"/>
      <c r="F42" s="440"/>
      <c r="G42" s="25"/>
      <c r="H42" s="440"/>
      <c r="I42" s="440">
        <f>SUMIF(orienťáky!B$3:'orienťáky'!B$24,B42,orienťáky!F$3:F$24)</f>
        <v>0</v>
      </c>
      <c r="J42" s="440"/>
      <c r="K42" s="440"/>
      <c r="L42" s="25"/>
      <c r="M42" s="333">
        <f>C42+D42+E42+F42+G42+H42+I42+J42+K42+L42</f>
        <v>0</v>
      </c>
      <c r="N42" s="337"/>
    </row>
    <row r="43" spans="1:14" s="418" customFormat="1" ht="15.75" x14ac:dyDescent="0.25">
      <c r="A43" s="334">
        <v>40</v>
      </c>
      <c r="B43" s="130" t="s">
        <v>265</v>
      </c>
      <c r="C43" s="440"/>
      <c r="D43" s="440"/>
      <c r="E43" s="440"/>
      <c r="F43" s="440"/>
      <c r="G43" s="25"/>
      <c r="H43" s="440">
        <f>SUMIF(triatlon!C$4:C$40,B43,triatlon!N$4:N$40)</f>
        <v>0</v>
      </c>
      <c r="I43" s="440"/>
      <c r="J43" s="440"/>
      <c r="K43" s="440"/>
      <c r="L43" s="25"/>
      <c r="M43" s="333">
        <f>C43+D43+E43+F43+G43+H43+I43+J43+K43+L43</f>
        <v>0</v>
      </c>
      <c r="N43" s="337"/>
    </row>
    <row r="44" spans="1:14" s="418" customFormat="1" ht="15.75" x14ac:dyDescent="0.25">
      <c r="A44" s="334">
        <v>41</v>
      </c>
      <c r="B44" s="130" t="s">
        <v>121</v>
      </c>
      <c r="C44" s="440"/>
      <c r="D44" s="440"/>
      <c r="E44" s="440"/>
      <c r="F44" s="440"/>
      <c r="G44" s="25"/>
      <c r="H44" s="440">
        <f>SUMIF(triatlon!C$4:C$40,B44,triatlon!N$4:N$40)</f>
        <v>0</v>
      </c>
      <c r="I44" s="440"/>
      <c r="J44" s="440"/>
      <c r="K44" s="440"/>
      <c r="L44" s="25"/>
      <c r="M44" s="333">
        <f>C44+D44+E44+F44+G44+H44+I44+J44+K44+L44-J44</f>
        <v>0</v>
      </c>
      <c r="N44" s="337"/>
    </row>
    <row r="45" spans="1:14" s="418" customFormat="1" ht="15.75" x14ac:dyDescent="0.25">
      <c r="A45" s="334">
        <v>42</v>
      </c>
      <c r="B45" s="130" t="s">
        <v>267</v>
      </c>
      <c r="C45" s="440"/>
      <c r="D45" s="440"/>
      <c r="E45" s="440"/>
      <c r="F45" s="440"/>
      <c r="G45" s="25"/>
      <c r="H45" s="440">
        <f>SUMIF(triatlon!C$4:C$40,B45,triatlon!N$4:N$40)</f>
        <v>0</v>
      </c>
      <c r="I45" s="440"/>
      <c r="J45" s="440"/>
      <c r="K45" s="440"/>
      <c r="L45" s="25"/>
      <c r="M45" s="333">
        <f>C45+D45+E45+F45+G45+H45+I45+J45+K45+L45-J45</f>
        <v>0</v>
      </c>
      <c r="N45" s="337"/>
    </row>
    <row r="46" spans="1:14" s="418" customFormat="1" ht="15.75" x14ac:dyDescent="0.25">
      <c r="A46" s="334">
        <v>43</v>
      </c>
      <c r="B46" s="130" t="s">
        <v>167</v>
      </c>
      <c r="C46" s="440">
        <f>SUMIF(rychlobruslení!B$4:B$37,B46,rychlobruslení!F$4:F$37)</f>
        <v>0</v>
      </c>
      <c r="D46" s="440"/>
      <c r="E46" s="440"/>
      <c r="F46" s="440"/>
      <c r="G46" s="440"/>
      <c r="H46" s="440"/>
      <c r="I46" s="440"/>
      <c r="J46" s="440"/>
      <c r="K46" s="440"/>
      <c r="L46" s="25"/>
      <c r="M46" s="333">
        <f>C46+D46+E46+F46+G46+H46+I46+J46+K46+L46</f>
        <v>0</v>
      </c>
      <c r="N46" s="337"/>
    </row>
    <row r="47" spans="1:14" s="418" customFormat="1" ht="15.75" x14ac:dyDescent="0.25">
      <c r="A47" s="334">
        <v>44</v>
      </c>
      <c r="B47" s="130" t="s">
        <v>274</v>
      </c>
      <c r="C47" s="440"/>
      <c r="D47" s="440"/>
      <c r="E47" s="440"/>
      <c r="F47" s="440"/>
      <c r="G47" s="25"/>
      <c r="H47" s="440">
        <f>SUMIF(triatlon!C$4:C$40,B47,triatlon!N$4:N$40)</f>
        <v>0</v>
      </c>
      <c r="I47" s="440"/>
      <c r="J47" s="440"/>
      <c r="K47" s="440"/>
      <c r="L47" s="25"/>
      <c r="M47" s="333">
        <f>C47+D47+E47+F47+G47+H47+I47+J47+K47+L47</f>
        <v>0</v>
      </c>
      <c r="N47" s="337"/>
    </row>
    <row r="48" spans="1:14" s="418" customFormat="1" ht="15.75" x14ac:dyDescent="0.25">
      <c r="A48" s="334">
        <v>45</v>
      </c>
      <c r="B48" s="130" t="s">
        <v>276</v>
      </c>
      <c r="C48" s="440"/>
      <c r="D48" s="440"/>
      <c r="E48" s="440"/>
      <c r="F48" s="440"/>
      <c r="G48" s="25"/>
      <c r="H48" s="440">
        <f>SUMIF(triatlon!C$4:C$40,B48,triatlon!N$4:N$40)</f>
        <v>0</v>
      </c>
      <c r="I48" s="440"/>
      <c r="J48" s="440"/>
      <c r="K48" s="440"/>
      <c r="L48" s="25"/>
      <c r="M48" s="333">
        <f>C48+D48+E48+F48+G48+H48+I48+J48+K48+L48</f>
        <v>0</v>
      </c>
      <c r="N48" s="337"/>
    </row>
    <row r="49" spans="1:25" s="418" customFormat="1" ht="15.75" x14ac:dyDescent="0.25">
      <c r="A49" s="334">
        <v>46</v>
      </c>
      <c r="B49" s="130" t="s">
        <v>269</v>
      </c>
      <c r="C49" s="440"/>
      <c r="D49" s="440"/>
      <c r="E49" s="440"/>
      <c r="F49" s="440"/>
      <c r="G49" s="25"/>
      <c r="H49" s="440">
        <f>SUMIF(triatlon!C$4:C$40,B49,triatlon!N$4:N$40)</f>
        <v>0</v>
      </c>
      <c r="I49" s="440"/>
      <c r="J49" s="440"/>
      <c r="K49" s="440"/>
      <c r="L49" s="25"/>
      <c r="M49" s="333">
        <f>C49+D49+E49+F49+G49+H49+I49+J49+K49+L49</f>
        <v>0</v>
      </c>
      <c r="N49" s="337"/>
    </row>
    <row r="50" spans="1:25" s="418" customFormat="1" ht="15.75" x14ac:dyDescent="0.25">
      <c r="A50" s="334">
        <v>47</v>
      </c>
      <c r="B50" s="130" t="s">
        <v>74</v>
      </c>
      <c r="C50" s="440"/>
      <c r="D50" s="440"/>
      <c r="E50" s="440"/>
      <c r="F50" s="440"/>
      <c r="G50" s="25"/>
      <c r="H50" s="440">
        <f>SUMIF(triatlon!C$4:C$40,B50,triatlon!N$4:N$40)</f>
        <v>0</v>
      </c>
      <c r="I50" s="440"/>
      <c r="J50" s="440"/>
      <c r="K50" s="440"/>
      <c r="L50" s="25"/>
      <c r="M50" s="333">
        <f>C50+D50+E50+F50+G50+H50+I50+J50+K50+L50</f>
        <v>0</v>
      </c>
      <c r="N50" s="337"/>
    </row>
    <row r="51" spans="1:25" s="18" customFormat="1" ht="15.75" x14ac:dyDescent="0.25">
      <c r="A51" s="334">
        <v>48</v>
      </c>
      <c r="B51" s="130" t="s">
        <v>218</v>
      </c>
      <c r="C51" s="24"/>
      <c r="D51" s="24"/>
      <c r="E51" s="24"/>
      <c r="F51" s="440"/>
      <c r="G51" s="25"/>
      <c r="H51" s="440"/>
      <c r="I51" s="440"/>
      <c r="J51" s="440">
        <f>SUMIF(šipky!B$4:B$37,B51,šipky!C$4:C$37)</f>
        <v>0</v>
      </c>
      <c r="K51" s="24"/>
      <c r="L51" s="25"/>
      <c r="M51" s="333"/>
      <c r="N51" s="337"/>
    </row>
    <row r="52" spans="1:25" ht="21.75" thickBot="1" x14ac:dyDescent="0.4">
      <c r="A52" s="618" t="s">
        <v>62</v>
      </c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20"/>
    </row>
    <row r="53" spans="1:25" ht="32.25" thickBot="1" x14ac:dyDescent="0.25">
      <c r="A53" s="199" t="s">
        <v>0</v>
      </c>
      <c r="B53" s="192" t="s">
        <v>1</v>
      </c>
      <c r="C53" s="339" t="s">
        <v>123</v>
      </c>
      <c r="D53" s="336" t="s">
        <v>130</v>
      </c>
      <c r="E53" s="336" t="s">
        <v>90</v>
      </c>
      <c r="F53" s="336" t="s">
        <v>170</v>
      </c>
      <c r="G53" s="336" t="s">
        <v>2</v>
      </c>
      <c r="H53" s="336" t="s">
        <v>3</v>
      </c>
      <c r="I53" s="336" t="s">
        <v>4</v>
      </c>
      <c r="J53" s="336" t="s">
        <v>231</v>
      </c>
      <c r="K53" s="582" t="s">
        <v>45</v>
      </c>
      <c r="L53" s="336" t="s">
        <v>78</v>
      </c>
      <c r="M53" s="15" t="s">
        <v>5</v>
      </c>
      <c r="N53" s="16" t="s">
        <v>56</v>
      </c>
    </row>
    <row r="54" spans="1:25" ht="15.75" x14ac:dyDescent="0.25">
      <c r="A54" s="200" t="s">
        <v>72</v>
      </c>
      <c r="B54" s="583" t="s">
        <v>75</v>
      </c>
      <c r="C54" s="590">
        <f>SUMIF(rychlobruslení!B$32:B$47,B54,rychlobruslení!F$32:F$47)</f>
        <v>17</v>
      </c>
      <c r="D54" s="591">
        <f>SUMIF('běžky '!B$5:B$35,B54,'běžky '!H$5:H$35)</f>
        <v>17</v>
      </c>
      <c r="E54" s="232">
        <f>SUMIF('lyže - sjezd'!$B$27:$B$37,B54,'lyže - sjezd'!$J$27:$J$37)</f>
        <v>16</v>
      </c>
      <c r="F54" s="121">
        <f>SUMIF(pingpong!E$66:E$85,B54,pingpong!F$66:F$85)</f>
        <v>20</v>
      </c>
      <c r="G54" s="121">
        <f>SUMIF(biatlon!B$4:B$33,B54,biatlon!M$4:M$33)</f>
        <v>18</v>
      </c>
      <c r="H54" s="121">
        <f>SUMIF(triatlon!C$4:C$40,B54,triatlon!N$4:N$40)</f>
        <v>17</v>
      </c>
      <c r="I54" s="121">
        <f>SUMIF(orienťáky!B$3:'orienťáky'!B$40,B54,orienťáky!F$3:F$40)</f>
        <v>15</v>
      </c>
      <c r="J54" s="121">
        <f>SUMIF(šipky!B$4:B$37,B54,šipky!C$4:C$37)</f>
        <v>19</v>
      </c>
      <c r="K54" s="25">
        <f>SUMIF(kanoe!B$24:B$32,B54,kanoe!F$24:F$32)</f>
        <v>19</v>
      </c>
      <c r="L54" s="598">
        <v>2</v>
      </c>
      <c r="M54" s="596">
        <f>C54+D54+E54+F54+G54+H54+I54+J54+K54+L54-I54</f>
        <v>145</v>
      </c>
      <c r="N54" s="416"/>
    </row>
    <row r="55" spans="1:25" ht="15.75" x14ac:dyDescent="0.25">
      <c r="A55" s="201">
        <v>2</v>
      </c>
      <c r="B55" s="574" t="s">
        <v>80</v>
      </c>
      <c r="C55" s="592">
        <f>SUMIF(rychlobruslení!B$32:B$47,B55,rychlobruslení!F$32:F$47)</f>
        <v>20</v>
      </c>
      <c r="D55" s="25">
        <f>SUMIF('běžky '!B$5:B$35,B55,'běžky '!H$5:H$35)</f>
        <v>15</v>
      </c>
      <c r="E55" s="19">
        <f>SUMIF('lyže - sjezd'!$B$27:$B$37,B55,'lyže - sjezd'!$J$27:$J$37)</f>
        <v>19</v>
      </c>
      <c r="F55" s="440">
        <f>SUMIF(pingpong!E$66:E$85,B55,pingpong!F$66:F$85)</f>
        <v>19</v>
      </c>
      <c r="G55" s="440">
        <f>SUMIF(biatlon!B$4:B$33,B55,biatlon!M$4:M$33)</f>
        <v>17</v>
      </c>
      <c r="H55" s="440"/>
      <c r="I55" s="440">
        <f>SUMIF(orienťáky!B$3:'orienťáky'!B$40,B55,orienťáky!F$3:F$40)</f>
        <v>19</v>
      </c>
      <c r="J55" s="440">
        <f>SUMIF(šipky!B$4:B$37,B55,šipky!C$4:C$37)</f>
        <v>16</v>
      </c>
      <c r="K55" s="25">
        <f>SUMIF(kanoe!B$24:B$32,B55,kanoe!F$24:F$32)</f>
        <v>16</v>
      </c>
      <c r="L55" s="599"/>
      <c r="M55" s="597">
        <f t="shared" ref="M55:M64" si="2">C55+D55+E55+F55+G55+H55+I55+J55+K55+L55</f>
        <v>141</v>
      </c>
      <c r="N55" s="21"/>
    </row>
    <row r="56" spans="1:25" s="104" customFormat="1" ht="15.75" x14ac:dyDescent="0.25">
      <c r="A56" s="201">
        <v>3</v>
      </c>
      <c r="B56" s="584" t="s">
        <v>66</v>
      </c>
      <c r="C56" s="592">
        <f>SUMIF(rychlobruslení!B$32:B$47,B56,rychlobruslení!F$32:F$47)</f>
        <v>18</v>
      </c>
      <c r="D56" s="25">
        <f>SUMIF('běžky '!B$5:B$35,B56,'běžky '!H$5:H$35)</f>
        <v>14</v>
      </c>
      <c r="E56" s="19">
        <f>SUMIF('lyže - sjezd'!$B$27:$B$37,B56,'lyže - sjezd'!$J$27:$J$37)</f>
        <v>13</v>
      </c>
      <c r="F56" s="440"/>
      <c r="G56" s="440">
        <f>SUMIF(biatlon!B$4:B$33,B56,biatlon!M$4:M$33)</f>
        <v>19</v>
      </c>
      <c r="H56" s="440">
        <f>SUMIF(triatlon!C$4:C$40,B56,triatlon!N$4:N$40)</f>
        <v>19</v>
      </c>
      <c r="I56" s="440">
        <f>SUMIF(orienťáky!B$3:'orienťáky'!B$40,B56,orienťáky!F$3:F$40)</f>
        <v>18</v>
      </c>
      <c r="J56" s="440">
        <f>SUMIF(šipky!B$4:B$37,B56,šipky!C$4:C$37)</f>
        <v>15</v>
      </c>
      <c r="K56" s="25">
        <f>SUMIF(kanoe!B$24:B$32,B56,kanoe!F$24:F$32)</f>
        <v>14</v>
      </c>
      <c r="L56" s="599"/>
      <c r="M56" s="597">
        <f t="shared" si="2"/>
        <v>130</v>
      </c>
      <c r="N56" s="123"/>
    </row>
    <row r="57" spans="1:25" ht="15.75" x14ac:dyDescent="0.25">
      <c r="A57" s="201">
        <v>4</v>
      </c>
      <c r="B57" s="585" t="s">
        <v>86</v>
      </c>
      <c r="C57" s="592">
        <f>SUMIF(rychlobruslení!B$32:B$47,B57,rychlobruslení!F$32:F$47)</f>
        <v>15</v>
      </c>
      <c r="D57" s="25">
        <f>SUMIF('běžky '!B$5:B$35,B57,'běžky '!H$5:H$35)</f>
        <v>18</v>
      </c>
      <c r="E57" s="19">
        <f>SUMIF('lyže - sjezd'!$B$27:$B$37,B57,'lyže - sjezd'!$J$27:$J$37)</f>
        <v>15</v>
      </c>
      <c r="F57" s="440">
        <f>SUMIF(pingpong!E$66:E$85,B57,pingpong!F$66:F$85)</f>
        <v>17</v>
      </c>
      <c r="G57" s="440"/>
      <c r="H57" s="440"/>
      <c r="I57" s="440">
        <f>SUMIF(orienťáky!B$3:'orienťáky'!B$40,B57,orienťáky!F$3:F$40)</f>
        <v>16</v>
      </c>
      <c r="J57" s="440">
        <f>SUMIF(šipky!B$4:B$37,B57,šipky!C$4:C$37)</f>
        <v>17</v>
      </c>
      <c r="K57" s="25">
        <f>SUMIF(kanoe!B$24:B$32,B57,kanoe!F$24:F$32)</f>
        <v>18</v>
      </c>
      <c r="L57" s="599"/>
      <c r="M57" s="597">
        <f t="shared" si="2"/>
        <v>116</v>
      </c>
      <c r="N57" s="21"/>
    </row>
    <row r="58" spans="1:25" ht="15.75" x14ac:dyDescent="0.25">
      <c r="A58" s="201">
        <v>5</v>
      </c>
      <c r="B58" s="585" t="s">
        <v>88</v>
      </c>
      <c r="C58" s="592">
        <f>SUMIF(rychlobruslení!B$32:B$47,B58,rychlobruslení!F$32:F$47)</f>
        <v>19</v>
      </c>
      <c r="D58" s="25">
        <f>SUMIF('běžky '!B$5:B$35,B58,'běžky '!H$5:H$35)</f>
        <v>20</v>
      </c>
      <c r="E58" s="19">
        <f>SUMIF('lyže - sjezd'!$B$27:$B$37,B58,'lyže - sjezd'!$J$27:$J$37)</f>
        <v>20</v>
      </c>
      <c r="F58" s="440"/>
      <c r="G58" s="440">
        <f>SUMIF(biatlon!B$4:B$33,B58,biatlon!M$4:M$33)</f>
        <v>16</v>
      </c>
      <c r="H58" s="440"/>
      <c r="I58" s="440"/>
      <c r="J58" s="440">
        <f>SUMIF(šipky!B$4:B$37,B58,šipky!C$4:C$37)</f>
        <v>18</v>
      </c>
      <c r="K58" s="25"/>
      <c r="L58" s="599"/>
      <c r="M58" s="597">
        <f t="shared" si="2"/>
        <v>93</v>
      </c>
      <c r="N58" s="122"/>
    </row>
    <row r="59" spans="1:25" ht="15.75" x14ac:dyDescent="0.25">
      <c r="A59" s="201">
        <v>6</v>
      </c>
      <c r="B59" s="574" t="s">
        <v>98</v>
      </c>
      <c r="C59" s="592">
        <f>SUMIF(rychlobruslení!B$32:B$47,B59,rychlobruslení!F$32:F$47)</f>
        <v>16</v>
      </c>
      <c r="D59" s="25"/>
      <c r="E59" s="19">
        <f>SUMIF('lyže - sjezd'!$B$27:$B$37,B59,'lyže - sjezd'!$J$27:$J$37)</f>
        <v>18</v>
      </c>
      <c r="F59" s="440"/>
      <c r="G59" s="440"/>
      <c r="H59" s="440">
        <f>SUMIF(triatlon!C$4:C$40,B59,triatlon!N$4:N$40)</f>
        <v>18</v>
      </c>
      <c r="I59" s="440">
        <f>SUMIF(orienťáky!B$3:'orienťáky'!B$40,B59,orienťáky!F$3:F$40)</f>
        <v>17</v>
      </c>
      <c r="J59" s="440"/>
      <c r="K59" s="25">
        <f>SUMIF(kanoe!B$24:B$32,B59,kanoe!F$24:F$32)</f>
        <v>20</v>
      </c>
      <c r="L59" s="599"/>
      <c r="M59" s="597">
        <f t="shared" si="2"/>
        <v>89</v>
      </c>
      <c r="N59" s="122"/>
    </row>
    <row r="60" spans="1:25" ht="15.75" x14ac:dyDescent="0.25">
      <c r="A60" s="201">
        <v>7</v>
      </c>
      <c r="B60" s="584" t="s">
        <v>133</v>
      </c>
      <c r="C60" s="592"/>
      <c r="D60" s="25">
        <f>SUMIF('běžky '!B$5:B$35,B60,'běžky '!H$5:H$35)</f>
        <v>16</v>
      </c>
      <c r="E60" s="19">
        <f>SUMIF('lyže - sjezd'!$B$27:$B$37,B60,'lyže - sjezd'!$J$27:$J$37)</f>
        <v>17</v>
      </c>
      <c r="F60" s="440"/>
      <c r="G60" s="440"/>
      <c r="H60" s="440">
        <f>SUMIF(triatlon!C$4:C$40,B60,triatlon!N$4:N$40)</f>
        <v>16</v>
      </c>
      <c r="I60" s="440">
        <f>SUMIF(orienťáky!B$3:'orienťáky'!B$40,B60,orienťáky!F$3:F$40)</f>
        <v>13</v>
      </c>
      <c r="J60" s="440"/>
      <c r="K60" s="25">
        <f>SUMIF(kanoe!B$24:B$32,B60,kanoe!F$24:F$32)</f>
        <v>17</v>
      </c>
      <c r="L60" s="599"/>
      <c r="M60" s="597">
        <f t="shared" si="2"/>
        <v>79</v>
      </c>
      <c r="N60" s="122"/>
      <c r="Y60" s="18"/>
    </row>
    <row r="61" spans="1:25" ht="15.75" x14ac:dyDescent="0.25">
      <c r="A61" s="201">
        <v>8</v>
      </c>
      <c r="B61" s="585" t="s">
        <v>76</v>
      </c>
      <c r="C61" s="592"/>
      <c r="D61" s="25">
        <f>SUMIF('běžky '!B$5:B$35,B61,'běžky '!H$5:H$35)</f>
        <v>19</v>
      </c>
      <c r="E61" s="19"/>
      <c r="F61" s="440"/>
      <c r="G61" s="440"/>
      <c r="H61" s="440"/>
      <c r="I61" s="440">
        <f>SUMIF(orienťáky!B$3:'orienťáky'!B$40,B61,orienťáky!F$3:F$40)</f>
        <v>14</v>
      </c>
      <c r="J61" s="440">
        <f>SUMIF(šipky!B$4:B$37,B61,šipky!C$4:C$37)</f>
        <v>20</v>
      </c>
      <c r="K61" s="25">
        <f>SUMIF(kanoe!B$24:B$32,B61,kanoe!F$24:F$32)</f>
        <v>15</v>
      </c>
      <c r="L61" s="599"/>
      <c r="M61" s="597">
        <f t="shared" si="2"/>
        <v>68</v>
      </c>
      <c r="N61" s="123"/>
    </row>
    <row r="62" spans="1:25" ht="15.75" x14ac:dyDescent="0.25">
      <c r="A62" s="201">
        <v>9</v>
      </c>
      <c r="B62" s="574" t="s">
        <v>150</v>
      </c>
      <c r="C62" s="592"/>
      <c r="D62" s="25"/>
      <c r="E62" s="19"/>
      <c r="F62" s="440"/>
      <c r="G62" s="440">
        <f>SUMIF(biatlon!B$4:B$33,B62,biatlon!M$4:M$33)</f>
        <v>20</v>
      </c>
      <c r="H62" s="440">
        <f>SUMIF(triatlon!C$4:C$40,B62,triatlon!N$4:N$40)</f>
        <v>20</v>
      </c>
      <c r="I62" s="440">
        <f>SUMIF(orienťáky!B$3:'orienťáky'!B$40,B62,orienťáky!F$3:F$40)</f>
        <v>20</v>
      </c>
      <c r="J62" s="440"/>
      <c r="K62" s="25"/>
      <c r="L62" s="599"/>
      <c r="M62" s="597">
        <f t="shared" si="2"/>
        <v>60</v>
      </c>
      <c r="N62" s="21"/>
    </row>
    <row r="63" spans="1:25" ht="15.75" x14ac:dyDescent="0.25">
      <c r="A63" s="201">
        <v>10</v>
      </c>
      <c r="B63" s="586" t="s">
        <v>152</v>
      </c>
      <c r="C63" s="592"/>
      <c r="D63" s="25">
        <f>SUMIF('běžky '!B$5:B$35,B63,'běžky '!H$5:H$35)</f>
        <v>13</v>
      </c>
      <c r="E63" s="19">
        <f>SUMIF('lyže - sjezd'!$B$27:$B$37,B63,'lyže - sjezd'!$J$27:$J$37)</f>
        <v>14</v>
      </c>
      <c r="F63" s="440">
        <f>SUMIF(pingpong!E$66:E$85,B63,pingpong!F$66:F$85)</f>
        <v>18</v>
      </c>
      <c r="G63" s="440"/>
      <c r="H63" s="440"/>
      <c r="I63" s="440">
        <f>SUMIF(orienťáky!B$3:'orienťáky'!B$40,B63,orienťáky!F$3:F$40)</f>
        <v>12</v>
      </c>
      <c r="J63" s="440"/>
      <c r="K63" s="25"/>
      <c r="L63" s="599"/>
      <c r="M63" s="597">
        <f t="shared" si="2"/>
        <v>57</v>
      </c>
      <c r="N63" s="122"/>
    </row>
    <row r="64" spans="1:25" s="18" customFormat="1" ht="15.75" x14ac:dyDescent="0.25">
      <c r="A64" s="201">
        <v>11</v>
      </c>
      <c r="B64" s="585" t="s">
        <v>105</v>
      </c>
      <c r="C64" s="592"/>
      <c r="D64" s="25">
        <f>SUMIF('běžky '!B$5:B$36,B64,'běžky '!H$5:H$36)</f>
        <v>12</v>
      </c>
      <c r="E64" s="19">
        <f>SUMIF('lyže - sjezd'!$B$27:$B$37,B64,'lyže - sjezd'!$J$27:$J$37)</f>
        <v>12</v>
      </c>
      <c r="F64" s="440"/>
      <c r="G64" s="440"/>
      <c r="H64" s="440"/>
      <c r="I64" s="440">
        <f>SUMIF(orienťáky!B$3:'orienťáky'!B$40,B64,orienťáky!F$3:F$40)</f>
        <v>11</v>
      </c>
      <c r="J64" s="440"/>
      <c r="K64" s="25"/>
      <c r="L64" s="599"/>
      <c r="M64" s="597">
        <f t="shared" si="2"/>
        <v>35</v>
      </c>
      <c r="N64" s="21"/>
    </row>
    <row r="65" spans="1:14" s="18" customFormat="1" ht="15.75" x14ac:dyDescent="0.25">
      <c r="A65" s="201">
        <v>12</v>
      </c>
      <c r="B65" s="587" t="s">
        <v>182</v>
      </c>
      <c r="C65" s="592"/>
      <c r="D65" s="25">
        <f>SUMIF('běžky '!B$5:B$35,B65,'běžky '!H$5:H$35)</f>
        <v>0</v>
      </c>
      <c r="E65" s="19">
        <f>SUMIF('lyže - sjezd'!$B$27:$B$37,B65,'lyže - sjezd'!$J$27:$J$37)</f>
        <v>0</v>
      </c>
      <c r="F65" s="440"/>
      <c r="G65" s="440"/>
      <c r="H65" s="440"/>
      <c r="I65" s="440"/>
      <c r="J65" s="440"/>
      <c r="K65" s="25"/>
      <c r="L65" s="600"/>
      <c r="M65" s="597">
        <f t="shared" ref="M65:M75" si="3">C65+D65+E65+F65+G65+H65+I65+J65+K65+L65</f>
        <v>0</v>
      </c>
      <c r="N65" s="122"/>
    </row>
    <row r="66" spans="1:14" s="104" customFormat="1" ht="15.75" x14ac:dyDescent="0.25">
      <c r="A66" s="201">
        <v>13</v>
      </c>
      <c r="B66" s="574" t="s">
        <v>275</v>
      </c>
      <c r="C66" s="592"/>
      <c r="D66" s="25"/>
      <c r="E66" s="19"/>
      <c r="F66" s="25"/>
      <c r="G66" s="25"/>
      <c r="H66" s="440">
        <f>SUMIF(triatlon!C$4:C$40,B66,triatlon!N$4:N$40)</f>
        <v>0</v>
      </c>
      <c r="I66" s="440">
        <f>SUMIF(orienťáky!B$3:'orienťáky'!B$40,B66,orienťáky!F$3:F$40)</f>
        <v>0</v>
      </c>
      <c r="J66" s="440"/>
      <c r="K66" s="25"/>
      <c r="L66" s="599"/>
      <c r="M66" s="597">
        <f t="shared" si="3"/>
        <v>0</v>
      </c>
      <c r="N66" s="122"/>
    </row>
    <row r="67" spans="1:14" s="104" customFormat="1" ht="15.75" x14ac:dyDescent="0.25">
      <c r="A67" s="201">
        <v>14</v>
      </c>
      <c r="B67" s="586" t="s">
        <v>162</v>
      </c>
      <c r="C67" s="592"/>
      <c r="D67" s="25"/>
      <c r="E67" s="19"/>
      <c r="F67" s="440"/>
      <c r="G67" s="440"/>
      <c r="H67" s="440">
        <f>SUMIF(triatlon!C$4:C$40,B67,triatlon!N$4:N$40)</f>
        <v>0</v>
      </c>
      <c r="I67" s="440"/>
      <c r="J67" s="440"/>
      <c r="K67" s="25"/>
      <c r="L67" s="599"/>
      <c r="M67" s="597">
        <f t="shared" si="3"/>
        <v>0</v>
      </c>
      <c r="N67" s="122"/>
    </row>
    <row r="68" spans="1:14" s="18" customFormat="1" ht="15.75" x14ac:dyDescent="0.25">
      <c r="A68" s="201">
        <v>15</v>
      </c>
      <c r="B68" s="587" t="s">
        <v>287</v>
      </c>
      <c r="C68" s="592"/>
      <c r="D68" s="25"/>
      <c r="E68" s="19"/>
      <c r="F68" s="440"/>
      <c r="G68" s="440"/>
      <c r="H68" s="440"/>
      <c r="I68" s="440"/>
      <c r="J68" s="440">
        <f>SUMIF(šipky!B$4:B$37,B68,šipky!C$4:C$37)</f>
        <v>0</v>
      </c>
      <c r="K68" s="25"/>
      <c r="L68" s="599"/>
      <c r="M68" s="597">
        <f t="shared" si="3"/>
        <v>0</v>
      </c>
      <c r="N68" s="122"/>
    </row>
    <row r="69" spans="1:14" s="18" customFormat="1" ht="15.75" x14ac:dyDescent="0.25">
      <c r="A69" s="201">
        <v>17</v>
      </c>
      <c r="B69" s="587" t="s">
        <v>224</v>
      </c>
      <c r="C69" s="592"/>
      <c r="D69" s="25"/>
      <c r="E69" s="19"/>
      <c r="F69" s="440">
        <f>SUMIF(pingpong!E$66:E$85,B69,pingpong!F$66:F$85)</f>
        <v>0</v>
      </c>
      <c r="G69" s="440"/>
      <c r="H69" s="440"/>
      <c r="I69" s="440"/>
      <c r="J69" s="440"/>
      <c r="K69" s="25"/>
      <c r="L69" s="599"/>
      <c r="M69" s="597">
        <f t="shared" si="3"/>
        <v>0</v>
      </c>
      <c r="N69" s="122"/>
    </row>
    <row r="70" spans="1:14" s="104" customFormat="1" ht="15.75" x14ac:dyDescent="0.25">
      <c r="A70" s="201">
        <v>18</v>
      </c>
      <c r="B70" s="574" t="s">
        <v>169</v>
      </c>
      <c r="C70" s="592">
        <f>SUMIF(rychlobruslení!B$32:B$47,B70,rychlobruslení!F$32:F$47)</f>
        <v>0</v>
      </c>
      <c r="D70" s="25"/>
      <c r="E70" s="19"/>
      <c r="F70" s="440"/>
      <c r="G70" s="440"/>
      <c r="H70" s="440"/>
      <c r="I70" s="440"/>
      <c r="J70" s="440"/>
      <c r="K70" s="25"/>
      <c r="L70" s="599"/>
      <c r="M70" s="597">
        <f t="shared" si="3"/>
        <v>0</v>
      </c>
      <c r="N70" s="122"/>
    </row>
    <row r="71" spans="1:14" s="104" customFormat="1" ht="15.75" x14ac:dyDescent="0.25">
      <c r="A71" s="201">
        <v>19</v>
      </c>
      <c r="B71" s="586" t="s">
        <v>163</v>
      </c>
      <c r="C71" s="592"/>
      <c r="D71" s="25"/>
      <c r="E71" s="19"/>
      <c r="F71" s="440"/>
      <c r="G71" s="440"/>
      <c r="H71" s="440"/>
      <c r="I71" s="440">
        <f>SUMIF(orienťáky!B$3:'orienťáky'!B$40,B71,orienťáky!F$3:F$40)</f>
        <v>0</v>
      </c>
      <c r="J71" s="440"/>
      <c r="K71" s="25"/>
      <c r="L71" s="599"/>
      <c r="M71" s="597">
        <f t="shared" si="3"/>
        <v>0</v>
      </c>
      <c r="N71" s="122"/>
    </row>
    <row r="72" spans="1:14" s="104" customFormat="1" ht="15.75" x14ac:dyDescent="0.25">
      <c r="A72" s="201">
        <v>20</v>
      </c>
      <c r="B72" s="585" t="s">
        <v>84</v>
      </c>
      <c r="C72" s="592">
        <f>SUMIF(rychlobruslení!B$32:B$47,B72,rychlobruslení!F$32:F$47)</f>
        <v>0</v>
      </c>
      <c r="D72" s="25"/>
      <c r="E72" s="19"/>
      <c r="F72" s="440"/>
      <c r="G72" s="440"/>
      <c r="H72" s="440"/>
      <c r="I72" s="440"/>
      <c r="J72" s="440"/>
      <c r="K72" s="25"/>
      <c r="L72" s="599"/>
      <c r="M72" s="597">
        <f t="shared" si="3"/>
        <v>0</v>
      </c>
      <c r="N72" s="122"/>
    </row>
    <row r="73" spans="1:14" s="418" customFormat="1" ht="15.75" x14ac:dyDescent="0.25">
      <c r="A73" s="201">
        <v>21</v>
      </c>
      <c r="B73" s="602" t="s">
        <v>77</v>
      </c>
      <c r="C73" s="592"/>
      <c r="D73" s="25"/>
      <c r="E73" s="19">
        <f>SUMIF('lyže - sjezd'!$B$27:$B$37,B73,'lyže - sjezd'!$J$27:$J$37)</f>
        <v>0</v>
      </c>
      <c r="F73" s="440"/>
      <c r="G73" s="440"/>
      <c r="H73" s="440"/>
      <c r="I73" s="440"/>
      <c r="J73" s="440"/>
      <c r="K73" s="25"/>
      <c r="L73" s="599"/>
      <c r="M73" s="597">
        <f t="shared" si="3"/>
        <v>0</v>
      </c>
      <c r="N73" s="575"/>
    </row>
    <row r="74" spans="1:14" s="418" customFormat="1" ht="15.75" x14ac:dyDescent="0.25">
      <c r="A74" s="201">
        <v>22</v>
      </c>
      <c r="B74" s="588" t="s">
        <v>81</v>
      </c>
      <c r="C74" s="592"/>
      <c r="D74" s="25">
        <f>SUMIF('běžky '!B$5:B$35,B74,'běžky '!H$5:H$35)</f>
        <v>0</v>
      </c>
      <c r="E74" s="19"/>
      <c r="F74" s="440"/>
      <c r="G74" s="440"/>
      <c r="H74" s="440"/>
      <c r="I74" s="440"/>
      <c r="J74" s="440"/>
      <c r="K74" s="25">
        <f>SUMIF(kanoe!B$24:B$32,B74,kanoe!F$24:F$32)</f>
        <v>0</v>
      </c>
      <c r="L74" s="599"/>
      <c r="M74" s="597">
        <f t="shared" si="3"/>
        <v>0</v>
      </c>
      <c r="N74" s="575"/>
    </row>
    <row r="75" spans="1:14" s="18" customFormat="1" ht="16.5" thickBot="1" x14ac:dyDescent="0.3">
      <c r="A75" s="201">
        <v>23</v>
      </c>
      <c r="B75" s="589" t="s">
        <v>160</v>
      </c>
      <c r="C75" s="593"/>
      <c r="D75" s="195">
        <f>SUMIF('běžky '!B$5:B$35,B75,'běžky '!H$5:H$35)</f>
        <v>0</v>
      </c>
      <c r="E75" s="206"/>
      <c r="F75" s="194"/>
      <c r="G75" s="194"/>
      <c r="H75" s="194"/>
      <c r="I75" s="194"/>
      <c r="J75" s="194"/>
      <c r="K75" s="195"/>
      <c r="L75" s="601"/>
      <c r="M75" s="597">
        <f t="shared" si="3"/>
        <v>0</v>
      </c>
      <c r="N75" s="576"/>
    </row>
    <row r="76" spans="1:14" ht="21.75" thickBot="1" x14ac:dyDescent="0.25">
      <c r="A76" s="629" t="s">
        <v>82</v>
      </c>
      <c r="B76" s="630"/>
      <c r="C76" s="631"/>
      <c r="D76" s="631"/>
      <c r="E76" s="631"/>
      <c r="F76" s="631"/>
      <c r="G76" s="631"/>
      <c r="H76" s="631"/>
      <c r="I76" s="631"/>
      <c r="J76" s="631"/>
      <c r="K76" s="631"/>
      <c r="L76" s="631"/>
      <c r="M76" s="630"/>
      <c r="N76" s="630"/>
    </row>
    <row r="77" spans="1:14" ht="32.25" thickBot="1" x14ac:dyDescent="0.25">
      <c r="A77" s="199" t="s">
        <v>0</v>
      </c>
      <c r="B77" s="213" t="s">
        <v>1</v>
      </c>
      <c r="C77" s="213" t="s">
        <v>123</v>
      </c>
      <c r="D77" s="214" t="s">
        <v>129</v>
      </c>
      <c r="E77" s="215" t="s">
        <v>90</v>
      </c>
      <c r="F77" s="215" t="s">
        <v>170</v>
      </c>
      <c r="G77" s="215" t="s">
        <v>2</v>
      </c>
      <c r="H77" s="216" t="s">
        <v>3</v>
      </c>
      <c r="I77" s="215" t="s">
        <v>4</v>
      </c>
      <c r="J77" s="216" t="s">
        <v>231</v>
      </c>
      <c r="K77" s="113" t="s">
        <v>45</v>
      </c>
      <c r="L77" s="217" t="s">
        <v>78</v>
      </c>
      <c r="M77" s="15" t="s">
        <v>5</v>
      </c>
      <c r="N77" s="16" t="s">
        <v>56</v>
      </c>
    </row>
    <row r="78" spans="1:14" ht="15.75" x14ac:dyDescent="0.25">
      <c r="A78" s="202" t="s">
        <v>6</v>
      </c>
      <c r="B78" s="220" t="s">
        <v>102</v>
      </c>
      <c r="C78" s="577">
        <v>9</v>
      </c>
      <c r="D78" s="210">
        <v>9</v>
      </c>
      <c r="E78" s="210">
        <v>10</v>
      </c>
      <c r="F78" s="210"/>
      <c r="G78" s="210"/>
      <c r="H78" s="210"/>
      <c r="I78" s="218">
        <v>20</v>
      </c>
      <c r="J78" s="210"/>
      <c r="K78" s="211"/>
      <c r="L78" s="212"/>
      <c r="M78" s="23">
        <f t="shared" ref="M78:M82" si="4">C78+D78+E78+F78+G78+H78+I78+J78+K78+L78</f>
        <v>48</v>
      </c>
      <c r="N78" s="207"/>
    </row>
    <row r="79" spans="1:14" ht="15.75" x14ac:dyDescent="0.25">
      <c r="A79" s="203" t="s">
        <v>7</v>
      </c>
      <c r="B79" s="437" t="s">
        <v>101</v>
      </c>
      <c r="C79" s="578">
        <v>8</v>
      </c>
      <c r="D79" s="466">
        <v>8</v>
      </c>
      <c r="E79" s="466">
        <v>9</v>
      </c>
      <c r="F79" s="466">
        <v>10</v>
      </c>
      <c r="G79" s="467"/>
      <c r="H79" s="466"/>
      <c r="I79" s="219"/>
      <c r="J79" s="466"/>
      <c r="K79" s="160"/>
      <c r="L79" s="468"/>
      <c r="M79" s="23">
        <f t="shared" si="4"/>
        <v>35</v>
      </c>
      <c r="N79" s="22"/>
    </row>
    <row r="80" spans="1:14" ht="15.75" x14ac:dyDescent="0.25">
      <c r="A80" s="203" t="s">
        <v>8</v>
      </c>
      <c r="B80" s="17" t="s">
        <v>230</v>
      </c>
      <c r="C80" s="161"/>
      <c r="D80" s="139">
        <v>7</v>
      </c>
      <c r="E80" s="139">
        <v>8</v>
      </c>
      <c r="F80" s="139">
        <v>9</v>
      </c>
      <c r="G80" s="139"/>
      <c r="H80" s="139"/>
      <c r="I80" s="440"/>
      <c r="J80" s="139"/>
      <c r="K80" s="160"/>
      <c r="L80" s="141"/>
      <c r="M80" s="23">
        <f t="shared" si="4"/>
        <v>24</v>
      </c>
      <c r="N80" s="143"/>
    </row>
    <row r="81" spans="1:14" s="18" customFormat="1" ht="15.75" x14ac:dyDescent="0.25">
      <c r="A81" s="203" t="s">
        <v>9</v>
      </c>
      <c r="B81" s="17" t="s">
        <v>100</v>
      </c>
      <c r="C81" s="467">
        <v>10</v>
      </c>
      <c r="D81" s="139">
        <v>10</v>
      </c>
      <c r="E81" s="139"/>
      <c r="F81" s="139"/>
      <c r="G81" s="139"/>
      <c r="H81" s="139"/>
      <c r="I81" s="219"/>
      <c r="J81" s="139"/>
      <c r="K81" s="160"/>
      <c r="L81" s="141"/>
      <c r="M81" s="23">
        <f t="shared" si="4"/>
        <v>20</v>
      </c>
      <c r="N81" s="32"/>
    </row>
    <row r="82" spans="1:14" s="104" customFormat="1" ht="15.75" x14ac:dyDescent="0.25">
      <c r="A82" s="203" t="s">
        <v>10</v>
      </c>
      <c r="B82" s="17" t="s">
        <v>159</v>
      </c>
      <c r="C82" s="161"/>
      <c r="D82" s="139"/>
      <c r="E82" s="139">
        <v>7</v>
      </c>
      <c r="F82" s="139"/>
      <c r="G82" s="139"/>
      <c r="H82" s="139"/>
      <c r="I82" s="24"/>
      <c r="J82" s="139"/>
      <c r="K82" s="160"/>
      <c r="L82" s="141"/>
      <c r="M82" s="23">
        <f t="shared" si="4"/>
        <v>7</v>
      </c>
      <c r="N82" s="22"/>
    </row>
    <row r="83" spans="1:14" s="104" customFormat="1" ht="15.75" x14ac:dyDescent="0.25">
      <c r="A83" s="203"/>
      <c r="B83" s="17"/>
      <c r="C83" s="161"/>
      <c r="D83" s="139"/>
      <c r="E83" s="139"/>
      <c r="F83" s="139"/>
      <c r="G83" s="139"/>
      <c r="H83" s="139"/>
      <c r="I83" s="140"/>
      <c r="J83" s="136"/>
      <c r="K83" s="160"/>
      <c r="L83" s="141"/>
      <c r="M83" s="23">
        <f t="shared" ref="M83" si="5">C83+D83+E83+F83+G83+H83+I83+J83+K83+L83</f>
        <v>0</v>
      </c>
      <c r="N83" s="22"/>
    </row>
    <row r="84" spans="1:14" ht="16.5" thickBot="1" x14ac:dyDescent="0.3">
      <c r="A84" s="203"/>
      <c r="B84" s="162"/>
      <c r="C84" s="163"/>
      <c r="D84" s="164"/>
      <c r="E84" s="164"/>
      <c r="F84" s="164"/>
      <c r="G84" s="164"/>
      <c r="H84" s="164"/>
      <c r="I84" s="165"/>
      <c r="J84" s="164"/>
      <c r="K84" s="166"/>
      <c r="L84" s="167"/>
      <c r="M84" s="142">
        <f t="shared" ref="M84" si="6">C84+D84+E84+F84+G84+H84+I84+J84+K84+L84</f>
        <v>0</v>
      </c>
      <c r="N84" s="168"/>
    </row>
    <row r="85" spans="1:14" x14ac:dyDescent="0.2">
      <c r="J85" s="105"/>
    </row>
    <row r="86" spans="1:14" x14ac:dyDescent="0.2">
      <c r="J86" s="105"/>
      <c r="N86" s="112"/>
    </row>
    <row r="87" spans="1:14" x14ac:dyDescent="0.2">
      <c r="J87" s="105"/>
      <c r="N87" s="112"/>
    </row>
    <row r="88" spans="1:14" x14ac:dyDescent="0.2">
      <c r="J88" s="105"/>
      <c r="N88" s="112"/>
    </row>
    <row r="89" spans="1:14" x14ac:dyDescent="0.2">
      <c r="J89" s="105"/>
    </row>
    <row r="90" spans="1:14" x14ac:dyDescent="0.2">
      <c r="J90" s="105"/>
      <c r="N90" s="112"/>
    </row>
    <row r="91" spans="1:14" x14ac:dyDescent="0.2">
      <c r="J91" s="105"/>
    </row>
    <row r="92" spans="1:14" x14ac:dyDescent="0.2">
      <c r="J92" s="105"/>
    </row>
    <row r="93" spans="1:14" x14ac:dyDescent="0.2">
      <c r="J93" s="105"/>
    </row>
    <row r="94" spans="1:14" x14ac:dyDescent="0.2">
      <c r="J94" s="105"/>
    </row>
    <row r="95" spans="1:14" x14ac:dyDescent="0.2">
      <c r="J95" s="105"/>
    </row>
    <row r="96" spans="1:14" x14ac:dyDescent="0.2">
      <c r="J96" s="105"/>
    </row>
    <row r="97" spans="10:10" x14ac:dyDescent="0.2">
      <c r="J97" s="105"/>
    </row>
    <row r="98" spans="10:10" x14ac:dyDescent="0.2">
      <c r="J98" s="105"/>
    </row>
    <row r="99" spans="10:10" x14ac:dyDescent="0.2">
      <c r="J99" s="105"/>
    </row>
    <row r="100" spans="10:10" x14ac:dyDescent="0.2">
      <c r="J100" s="105"/>
    </row>
    <row r="101" spans="10:10" x14ac:dyDescent="0.2">
      <c r="J101" s="105"/>
    </row>
    <row r="102" spans="10:10" x14ac:dyDescent="0.2">
      <c r="J102" s="105"/>
    </row>
    <row r="103" spans="10:10" x14ac:dyDescent="0.2">
      <c r="J103" s="105"/>
    </row>
    <row r="104" spans="10:10" x14ac:dyDescent="0.2">
      <c r="J104" s="105"/>
    </row>
    <row r="105" spans="10:10" x14ac:dyDescent="0.2">
      <c r="J105" s="105"/>
    </row>
    <row r="106" spans="10:10" x14ac:dyDescent="0.2">
      <c r="J106" s="105"/>
    </row>
    <row r="107" spans="10:10" x14ac:dyDescent="0.2">
      <c r="J107" s="105"/>
    </row>
    <row r="108" spans="10:10" x14ac:dyDescent="0.2">
      <c r="J108" s="105"/>
    </row>
    <row r="109" spans="10:10" x14ac:dyDescent="0.2">
      <c r="J109" s="105"/>
    </row>
    <row r="110" spans="10:10" x14ac:dyDescent="0.2">
      <c r="J110" s="105"/>
    </row>
    <row r="111" spans="10:10" x14ac:dyDescent="0.2">
      <c r="J111" s="105"/>
    </row>
    <row r="112" spans="10:10" x14ac:dyDescent="0.2">
      <c r="J112" s="105"/>
    </row>
    <row r="113" spans="10:10" x14ac:dyDescent="0.2">
      <c r="J113" s="105"/>
    </row>
    <row r="114" spans="10:10" x14ac:dyDescent="0.2">
      <c r="J114" s="105"/>
    </row>
    <row r="115" spans="10:10" x14ac:dyDescent="0.2">
      <c r="J115" s="105"/>
    </row>
    <row r="116" spans="10:10" x14ac:dyDescent="0.2">
      <c r="J116" s="105"/>
    </row>
    <row r="117" spans="10:10" x14ac:dyDescent="0.2">
      <c r="J117" s="105"/>
    </row>
    <row r="118" spans="10:10" x14ac:dyDescent="0.2">
      <c r="J118" s="105"/>
    </row>
    <row r="119" spans="10:10" x14ac:dyDescent="0.2">
      <c r="J119" s="105"/>
    </row>
    <row r="120" spans="10:10" x14ac:dyDescent="0.2">
      <c r="J120" s="105"/>
    </row>
    <row r="121" spans="10:10" x14ac:dyDescent="0.2">
      <c r="J121" s="105"/>
    </row>
    <row r="122" spans="10:10" x14ac:dyDescent="0.2">
      <c r="J122" s="105"/>
    </row>
    <row r="123" spans="10:10" x14ac:dyDescent="0.2">
      <c r="J123" s="105"/>
    </row>
    <row r="124" spans="10:10" x14ac:dyDescent="0.2">
      <c r="J124" s="105"/>
    </row>
    <row r="125" spans="10:10" x14ac:dyDescent="0.2">
      <c r="J125" s="105"/>
    </row>
    <row r="126" spans="10:10" x14ac:dyDescent="0.2">
      <c r="J126" s="105"/>
    </row>
    <row r="127" spans="10:10" x14ac:dyDescent="0.2">
      <c r="J127" s="105"/>
    </row>
    <row r="128" spans="10:10" x14ac:dyDescent="0.2">
      <c r="J128" s="105"/>
    </row>
    <row r="129" spans="10:10" x14ac:dyDescent="0.2">
      <c r="J129" s="105"/>
    </row>
    <row r="130" spans="10:10" x14ac:dyDescent="0.2">
      <c r="J130" s="105"/>
    </row>
    <row r="131" spans="10:10" x14ac:dyDescent="0.2">
      <c r="J131" s="105"/>
    </row>
    <row r="132" spans="10:10" x14ac:dyDescent="0.2">
      <c r="J132" s="105"/>
    </row>
    <row r="133" spans="10:10" x14ac:dyDescent="0.2">
      <c r="J133" s="105"/>
    </row>
    <row r="134" spans="10:10" x14ac:dyDescent="0.2">
      <c r="J134" s="105"/>
    </row>
    <row r="135" spans="10:10" x14ac:dyDescent="0.2">
      <c r="J135" s="105"/>
    </row>
    <row r="136" spans="10:10" x14ac:dyDescent="0.2">
      <c r="J136" s="105"/>
    </row>
    <row r="137" spans="10:10" x14ac:dyDescent="0.2">
      <c r="J137" s="105"/>
    </row>
    <row r="138" spans="10:10" x14ac:dyDescent="0.2">
      <c r="J138" s="105"/>
    </row>
    <row r="139" spans="10:10" x14ac:dyDescent="0.2">
      <c r="J139" s="105"/>
    </row>
    <row r="140" spans="10:10" x14ac:dyDescent="0.2">
      <c r="J140" s="105"/>
    </row>
    <row r="141" spans="10:10" x14ac:dyDescent="0.2">
      <c r="J141" s="105"/>
    </row>
    <row r="142" spans="10:10" x14ac:dyDescent="0.2">
      <c r="J142" s="105"/>
    </row>
    <row r="143" spans="10:10" x14ac:dyDescent="0.2">
      <c r="J143" s="105"/>
    </row>
    <row r="144" spans="10:10" x14ac:dyDescent="0.2">
      <c r="J144" s="105"/>
    </row>
    <row r="145" spans="10:10" x14ac:dyDescent="0.2">
      <c r="J145" s="105"/>
    </row>
    <row r="146" spans="10:10" x14ac:dyDescent="0.2">
      <c r="J146" s="105"/>
    </row>
    <row r="147" spans="10:10" x14ac:dyDescent="0.2">
      <c r="J147" s="105"/>
    </row>
    <row r="148" spans="10:10" x14ac:dyDescent="0.2">
      <c r="J148" s="105"/>
    </row>
    <row r="149" spans="10:10" x14ac:dyDescent="0.2">
      <c r="J149" s="105"/>
    </row>
    <row r="150" spans="10:10" x14ac:dyDescent="0.2">
      <c r="J150" s="105"/>
    </row>
    <row r="151" spans="10:10" x14ac:dyDescent="0.2">
      <c r="J151" s="105"/>
    </row>
    <row r="152" spans="10:10" x14ac:dyDescent="0.2">
      <c r="J152" s="105"/>
    </row>
    <row r="153" spans="10:10" x14ac:dyDescent="0.2">
      <c r="J153" s="105"/>
    </row>
    <row r="154" spans="10:10" x14ac:dyDescent="0.2">
      <c r="J154" s="105"/>
    </row>
    <row r="155" spans="10:10" x14ac:dyDescent="0.2">
      <c r="J155" s="105"/>
    </row>
    <row r="156" spans="10:10" x14ac:dyDescent="0.2">
      <c r="J156" s="105"/>
    </row>
    <row r="157" spans="10:10" x14ac:dyDescent="0.2">
      <c r="J157" s="105"/>
    </row>
    <row r="158" spans="10:10" x14ac:dyDescent="0.2">
      <c r="J158" s="105"/>
    </row>
    <row r="159" spans="10:10" x14ac:dyDescent="0.2">
      <c r="J159" s="105"/>
    </row>
    <row r="160" spans="10:10" x14ac:dyDescent="0.2">
      <c r="J160" s="105"/>
    </row>
    <row r="161" spans="10:10" x14ac:dyDescent="0.2">
      <c r="J161" s="105"/>
    </row>
    <row r="162" spans="10:10" x14ac:dyDescent="0.2">
      <c r="J162" s="105"/>
    </row>
    <row r="163" spans="10:10" x14ac:dyDescent="0.2">
      <c r="J163" s="105"/>
    </row>
    <row r="164" spans="10:10" x14ac:dyDescent="0.2">
      <c r="J164" s="105"/>
    </row>
    <row r="165" spans="10:10" x14ac:dyDescent="0.2">
      <c r="J165" s="105"/>
    </row>
    <row r="166" spans="10:10" x14ac:dyDescent="0.2">
      <c r="J166" s="105"/>
    </row>
    <row r="167" spans="10:10" x14ac:dyDescent="0.2">
      <c r="J167" s="105"/>
    </row>
    <row r="168" spans="10:10" x14ac:dyDescent="0.2">
      <c r="J168" s="105"/>
    </row>
    <row r="169" spans="10:10" x14ac:dyDescent="0.2">
      <c r="J169" s="105"/>
    </row>
    <row r="170" spans="10:10" x14ac:dyDescent="0.2">
      <c r="J170" s="105"/>
    </row>
    <row r="171" spans="10:10" x14ac:dyDescent="0.2">
      <c r="J171" s="105"/>
    </row>
    <row r="172" spans="10:10" x14ac:dyDescent="0.2">
      <c r="J172" s="105"/>
    </row>
    <row r="173" spans="10:10" x14ac:dyDescent="0.2">
      <c r="J173" s="105"/>
    </row>
    <row r="174" spans="10:10" x14ac:dyDescent="0.2">
      <c r="J174" s="105"/>
    </row>
    <row r="175" spans="10:10" x14ac:dyDescent="0.2">
      <c r="J175" s="105"/>
    </row>
    <row r="176" spans="10:10" x14ac:dyDescent="0.2">
      <c r="J176" s="105"/>
    </row>
    <row r="177" spans="10:10" x14ac:dyDescent="0.2">
      <c r="J177" s="105"/>
    </row>
    <row r="178" spans="10:10" x14ac:dyDescent="0.2">
      <c r="J178" s="105"/>
    </row>
    <row r="179" spans="10:10" x14ac:dyDescent="0.2">
      <c r="J179" s="105"/>
    </row>
    <row r="180" spans="10:10" x14ac:dyDescent="0.2">
      <c r="J180" s="105"/>
    </row>
    <row r="181" spans="10:10" x14ac:dyDescent="0.2">
      <c r="J181" s="105"/>
    </row>
    <row r="182" spans="10:10" x14ac:dyDescent="0.2">
      <c r="J182" s="105"/>
    </row>
    <row r="183" spans="10:10" x14ac:dyDescent="0.2">
      <c r="J183" s="105"/>
    </row>
    <row r="184" spans="10:10" x14ac:dyDescent="0.2">
      <c r="J184" s="105"/>
    </row>
    <row r="185" spans="10:10" x14ac:dyDescent="0.2">
      <c r="J185" s="105"/>
    </row>
    <row r="186" spans="10:10" x14ac:dyDescent="0.2">
      <c r="J186" s="105"/>
    </row>
    <row r="187" spans="10:10" x14ac:dyDescent="0.2">
      <c r="J187" s="105"/>
    </row>
    <row r="188" spans="10:10" x14ac:dyDescent="0.2">
      <c r="J188" s="105"/>
    </row>
    <row r="189" spans="10:10" x14ac:dyDescent="0.2">
      <c r="J189" s="105"/>
    </row>
    <row r="190" spans="10:10" x14ac:dyDescent="0.2">
      <c r="J190" s="105"/>
    </row>
    <row r="191" spans="10:10" x14ac:dyDescent="0.2">
      <c r="J191" s="105"/>
    </row>
    <row r="192" spans="10:10" x14ac:dyDescent="0.2">
      <c r="J192" s="105"/>
    </row>
    <row r="193" spans="10:10" x14ac:dyDescent="0.2">
      <c r="J193" s="105"/>
    </row>
    <row r="194" spans="10:10" x14ac:dyDescent="0.2">
      <c r="J194" s="105"/>
    </row>
    <row r="195" spans="10:10" x14ac:dyDescent="0.2">
      <c r="J195" s="105"/>
    </row>
    <row r="196" spans="10:10" x14ac:dyDescent="0.2">
      <c r="J196" s="105"/>
    </row>
    <row r="197" spans="10:10" x14ac:dyDescent="0.2">
      <c r="J197" s="105"/>
    </row>
    <row r="198" spans="10:10" x14ac:dyDescent="0.2">
      <c r="J198" s="105"/>
    </row>
    <row r="199" spans="10:10" x14ac:dyDescent="0.2">
      <c r="J199" s="105"/>
    </row>
    <row r="200" spans="10:10" x14ac:dyDescent="0.2">
      <c r="J200" s="105"/>
    </row>
    <row r="201" spans="10:10" x14ac:dyDescent="0.2">
      <c r="J201" s="105"/>
    </row>
    <row r="202" spans="10:10" x14ac:dyDescent="0.2">
      <c r="J202" s="105"/>
    </row>
    <row r="203" spans="10:10" x14ac:dyDescent="0.2">
      <c r="J203" s="105"/>
    </row>
    <row r="204" spans="10:10" x14ac:dyDescent="0.2">
      <c r="J204" s="105"/>
    </row>
    <row r="205" spans="10:10" x14ac:dyDescent="0.2">
      <c r="J205" s="105"/>
    </row>
    <row r="206" spans="10:10" x14ac:dyDescent="0.2">
      <c r="J206" s="105"/>
    </row>
    <row r="207" spans="10:10" x14ac:dyDescent="0.2">
      <c r="J207" s="105"/>
    </row>
    <row r="208" spans="10:10" x14ac:dyDescent="0.2">
      <c r="J208" s="105"/>
    </row>
    <row r="209" spans="10:10" x14ac:dyDescent="0.2">
      <c r="J209" s="105"/>
    </row>
    <row r="210" spans="10:10" x14ac:dyDescent="0.2">
      <c r="J210" s="105"/>
    </row>
    <row r="211" spans="10:10" x14ac:dyDescent="0.2">
      <c r="J211" s="105"/>
    </row>
    <row r="212" spans="10:10" x14ac:dyDescent="0.2">
      <c r="J212" s="105"/>
    </row>
    <row r="213" spans="10:10" x14ac:dyDescent="0.2">
      <c r="J213" s="105"/>
    </row>
    <row r="214" spans="10:10" x14ac:dyDescent="0.2">
      <c r="J214" s="105"/>
    </row>
    <row r="215" spans="10:10" x14ac:dyDescent="0.2">
      <c r="J215" s="105"/>
    </row>
    <row r="216" spans="10:10" x14ac:dyDescent="0.2">
      <c r="J216" s="105"/>
    </row>
    <row r="217" spans="10:10" x14ac:dyDescent="0.2">
      <c r="J217" s="105"/>
    </row>
    <row r="218" spans="10:10" x14ac:dyDescent="0.2">
      <c r="J218" s="105"/>
    </row>
    <row r="219" spans="10:10" x14ac:dyDescent="0.2">
      <c r="J219" s="105"/>
    </row>
    <row r="220" spans="10:10" x14ac:dyDescent="0.2">
      <c r="J220" s="105"/>
    </row>
    <row r="221" spans="10:10" x14ac:dyDescent="0.2">
      <c r="J221" s="105"/>
    </row>
    <row r="222" spans="10:10" x14ac:dyDescent="0.2">
      <c r="J222" s="105"/>
    </row>
    <row r="223" spans="10:10" x14ac:dyDescent="0.2">
      <c r="J223" s="105"/>
    </row>
    <row r="224" spans="10:10" x14ac:dyDescent="0.2">
      <c r="J224" s="105"/>
    </row>
    <row r="225" spans="10:10" x14ac:dyDescent="0.2">
      <c r="J225" s="105"/>
    </row>
    <row r="226" spans="10:10" x14ac:dyDescent="0.2">
      <c r="J226" s="105"/>
    </row>
    <row r="227" spans="10:10" x14ac:dyDescent="0.2">
      <c r="J227" s="105"/>
    </row>
    <row r="228" spans="10:10" x14ac:dyDescent="0.2">
      <c r="J228" s="105"/>
    </row>
    <row r="229" spans="10:10" x14ac:dyDescent="0.2">
      <c r="J229" s="105"/>
    </row>
    <row r="230" spans="10:10" x14ac:dyDescent="0.2">
      <c r="J230" s="105"/>
    </row>
    <row r="231" spans="10:10" x14ac:dyDescent="0.2">
      <c r="J231" s="105"/>
    </row>
    <row r="232" spans="10:10" x14ac:dyDescent="0.2">
      <c r="J232" s="105"/>
    </row>
    <row r="233" spans="10:10" x14ac:dyDescent="0.2">
      <c r="J233" s="105"/>
    </row>
    <row r="234" spans="10:10" x14ac:dyDescent="0.2">
      <c r="J234" s="105"/>
    </row>
    <row r="235" spans="10:10" x14ac:dyDescent="0.2">
      <c r="J235" s="105"/>
    </row>
    <row r="236" spans="10:10" x14ac:dyDescent="0.2">
      <c r="J236" s="105"/>
    </row>
    <row r="237" spans="10:10" x14ac:dyDescent="0.2">
      <c r="J237" s="105"/>
    </row>
    <row r="238" spans="10:10" x14ac:dyDescent="0.2">
      <c r="J238" s="105"/>
    </row>
    <row r="239" spans="10:10" x14ac:dyDescent="0.2">
      <c r="J239" s="105"/>
    </row>
    <row r="240" spans="10:10" x14ac:dyDescent="0.2">
      <c r="J240" s="105"/>
    </row>
    <row r="241" spans="10:10" x14ac:dyDescent="0.2">
      <c r="J241" s="105"/>
    </row>
    <row r="242" spans="10:10" x14ac:dyDescent="0.2">
      <c r="J242" s="105"/>
    </row>
    <row r="243" spans="10:10" x14ac:dyDescent="0.2">
      <c r="J243" s="105"/>
    </row>
    <row r="244" spans="10:10" x14ac:dyDescent="0.2">
      <c r="J244" s="105"/>
    </row>
    <row r="245" spans="10:10" x14ac:dyDescent="0.2">
      <c r="J245" s="105"/>
    </row>
    <row r="246" spans="10:10" x14ac:dyDescent="0.2">
      <c r="J246" s="105"/>
    </row>
    <row r="247" spans="10:10" x14ac:dyDescent="0.2">
      <c r="J247" s="105"/>
    </row>
    <row r="248" spans="10:10" x14ac:dyDescent="0.2">
      <c r="J248" s="105"/>
    </row>
    <row r="249" spans="10:10" x14ac:dyDescent="0.2">
      <c r="J249" s="105"/>
    </row>
    <row r="250" spans="10:10" x14ac:dyDescent="0.2">
      <c r="J250" s="105"/>
    </row>
    <row r="251" spans="10:10" x14ac:dyDescent="0.2">
      <c r="J251" s="105"/>
    </row>
    <row r="252" spans="10:10" x14ac:dyDescent="0.2">
      <c r="J252" s="105"/>
    </row>
    <row r="253" spans="10:10" x14ac:dyDescent="0.2">
      <c r="J253" s="105"/>
    </row>
    <row r="254" spans="10:10" x14ac:dyDescent="0.2">
      <c r="J254" s="105"/>
    </row>
    <row r="255" spans="10:10" x14ac:dyDescent="0.2">
      <c r="J255" s="105"/>
    </row>
    <row r="256" spans="10:10" x14ac:dyDescent="0.2">
      <c r="J256" s="105"/>
    </row>
    <row r="257" spans="10:10" x14ac:dyDescent="0.2">
      <c r="J257" s="105"/>
    </row>
    <row r="258" spans="10:10" x14ac:dyDescent="0.2">
      <c r="J258" s="105"/>
    </row>
    <row r="259" spans="10:10" x14ac:dyDescent="0.2">
      <c r="J259" s="105"/>
    </row>
    <row r="260" spans="10:10" x14ac:dyDescent="0.2">
      <c r="J260" s="105"/>
    </row>
    <row r="261" spans="10:10" x14ac:dyDescent="0.2">
      <c r="J261" s="105"/>
    </row>
    <row r="262" spans="10:10" x14ac:dyDescent="0.2">
      <c r="J262" s="105"/>
    </row>
    <row r="263" spans="10:10" x14ac:dyDescent="0.2">
      <c r="J263" s="105"/>
    </row>
    <row r="264" spans="10:10" x14ac:dyDescent="0.2">
      <c r="J264" s="105"/>
    </row>
    <row r="265" spans="10:10" x14ac:dyDescent="0.2">
      <c r="J265" s="105"/>
    </row>
    <row r="266" spans="10:10" x14ac:dyDescent="0.2">
      <c r="J266" s="105"/>
    </row>
    <row r="267" spans="10:10" x14ac:dyDescent="0.2">
      <c r="J267" s="105"/>
    </row>
    <row r="268" spans="10:10" x14ac:dyDescent="0.2">
      <c r="J268" s="105"/>
    </row>
    <row r="269" spans="10:10" x14ac:dyDescent="0.2">
      <c r="J269" s="105"/>
    </row>
    <row r="270" spans="10:10" x14ac:dyDescent="0.2">
      <c r="J270" s="105"/>
    </row>
    <row r="271" spans="10:10" x14ac:dyDescent="0.2">
      <c r="J271" s="105"/>
    </row>
    <row r="272" spans="10:10" x14ac:dyDescent="0.2">
      <c r="J272" s="105"/>
    </row>
    <row r="273" spans="10:10" x14ac:dyDescent="0.2">
      <c r="J273" s="105"/>
    </row>
    <row r="274" spans="10:10" x14ac:dyDescent="0.2">
      <c r="J274" s="105"/>
    </row>
    <row r="275" spans="10:10" x14ac:dyDescent="0.2">
      <c r="J275" s="105"/>
    </row>
    <row r="276" spans="10:10" x14ac:dyDescent="0.2">
      <c r="J276" s="105"/>
    </row>
    <row r="277" spans="10:10" x14ac:dyDescent="0.2">
      <c r="J277" s="105"/>
    </row>
    <row r="278" spans="10:10" x14ac:dyDescent="0.2">
      <c r="J278" s="105"/>
    </row>
    <row r="279" spans="10:10" x14ac:dyDescent="0.2">
      <c r="J279" s="105"/>
    </row>
    <row r="280" spans="10:10" x14ac:dyDescent="0.2">
      <c r="J280" s="105"/>
    </row>
  </sheetData>
  <sortState xmlns:xlrd2="http://schemas.microsoft.com/office/spreadsheetml/2017/richdata2" ref="B4:N25">
    <sortCondition descending="1" ref="M4:M25"/>
  </sortState>
  <mergeCells count="4">
    <mergeCell ref="A52:N52"/>
    <mergeCell ref="A2:N2"/>
    <mergeCell ref="A1:N1"/>
    <mergeCell ref="A76:N7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zoomScale="78" zoomScaleNormal="78" workbookViewId="0">
      <selection activeCell="G30" sqref="G30"/>
    </sheetView>
  </sheetViews>
  <sheetFormatPr defaultColWidth="11.5703125" defaultRowHeight="12.75" x14ac:dyDescent="0.2"/>
  <cols>
    <col min="1" max="1" width="8" customWidth="1"/>
    <col min="2" max="2" width="32.140625" customWidth="1"/>
    <col min="3" max="3" width="13.5703125" customWidth="1"/>
    <col min="4" max="4" width="11.85546875" style="3" customWidth="1"/>
    <col min="5" max="5" width="13.85546875" style="3" bestFit="1" customWidth="1"/>
    <col min="6" max="6" width="18.42578125" style="3" customWidth="1"/>
  </cols>
  <sheetData>
    <row r="1" spans="1:6" ht="33" customHeight="1" thickBot="1" x14ac:dyDescent="0.25">
      <c r="A1" s="656" t="s">
        <v>164</v>
      </c>
      <c r="B1" s="657"/>
      <c r="C1" s="657"/>
      <c r="D1" s="44">
        <v>43421</v>
      </c>
      <c r="E1" s="45" t="s">
        <v>165</v>
      </c>
      <c r="F1" s="46"/>
    </row>
    <row r="2" spans="1:6" ht="52.5" customHeight="1" x14ac:dyDescent="0.2">
      <c r="A2" s="221" t="s">
        <v>0</v>
      </c>
      <c r="B2" s="222" t="s">
        <v>1</v>
      </c>
      <c r="C2" s="223" t="s">
        <v>112</v>
      </c>
      <c r="D2" s="224" t="s">
        <v>50</v>
      </c>
      <c r="E2" s="224" t="s">
        <v>44</v>
      </c>
      <c r="F2" s="225" t="s">
        <v>49</v>
      </c>
    </row>
    <row r="3" spans="1:6" ht="15.75" x14ac:dyDescent="0.25">
      <c r="A3" s="603">
        <v>1</v>
      </c>
      <c r="B3" s="608" t="s">
        <v>122</v>
      </c>
      <c r="C3" s="159">
        <v>2.5107638888888888E-3</v>
      </c>
      <c r="D3" s="47">
        <v>0</v>
      </c>
      <c r="E3" s="47">
        <v>4.1666666666666699E-2</v>
      </c>
      <c r="F3" s="604">
        <v>20</v>
      </c>
    </row>
    <row r="4" spans="1:6" s="104" customFormat="1" ht="15.75" x14ac:dyDescent="0.25">
      <c r="A4" s="603">
        <v>2</v>
      </c>
      <c r="B4" s="609" t="s">
        <v>111</v>
      </c>
      <c r="C4" s="159">
        <v>2.5415509259259258E-3</v>
      </c>
      <c r="D4" s="47">
        <f>C4-$C$3</f>
        <v>3.0787037037037068E-5</v>
      </c>
      <c r="E4" s="47">
        <f>C4-C3</f>
        <v>3.0787037037037068E-5</v>
      </c>
      <c r="F4" s="604">
        <v>19</v>
      </c>
    </row>
    <row r="5" spans="1:6" ht="15.75" x14ac:dyDescent="0.25">
      <c r="A5" s="605">
        <v>3</v>
      </c>
      <c r="B5" s="609" t="s">
        <v>30</v>
      </c>
      <c r="C5" s="159">
        <v>2.5811342592592591E-3</v>
      </c>
      <c r="D5" s="47">
        <f>C5-$C$3</f>
        <v>7.0370370370370378E-5</v>
      </c>
      <c r="E5" s="47">
        <f t="shared" ref="E5:E21" si="0">C5-C4</f>
        <v>3.9583333333333311E-5</v>
      </c>
      <c r="F5" s="604">
        <v>18</v>
      </c>
    </row>
    <row r="6" spans="1:6" ht="15.75" x14ac:dyDescent="0.25">
      <c r="A6" s="606">
        <v>4</v>
      </c>
      <c r="B6" s="610" t="s">
        <v>79</v>
      </c>
      <c r="C6" s="159">
        <v>2.6667824074074076E-3</v>
      </c>
      <c r="D6" s="47">
        <f t="shared" ref="D6:D21" si="1">C6-$C$3</f>
        <v>1.5601851851851888E-4</v>
      </c>
      <c r="E6" s="47">
        <f t="shared" si="0"/>
        <v>8.5648148148148497E-5</v>
      </c>
      <c r="F6" s="604">
        <v>17</v>
      </c>
    </row>
    <row r="7" spans="1:6" ht="15.75" x14ac:dyDescent="0.25">
      <c r="A7" s="606">
        <v>5</v>
      </c>
      <c r="B7" s="610" t="s">
        <v>60</v>
      </c>
      <c r="C7" s="607">
        <v>2.7149305555555555E-3</v>
      </c>
      <c r="D7" s="47">
        <f t="shared" si="1"/>
        <v>2.0416666666666673E-4</v>
      </c>
      <c r="E7" s="47">
        <f t="shared" si="0"/>
        <v>4.8148148148147857E-5</v>
      </c>
      <c r="F7" s="604">
        <v>16</v>
      </c>
    </row>
    <row r="8" spans="1:6" ht="15.75" x14ac:dyDescent="0.25">
      <c r="A8" s="606">
        <v>6</v>
      </c>
      <c r="B8" s="610" t="s">
        <v>29</v>
      </c>
      <c r="C8" s="159">
        <v>2.9001157407407409E-3</v>
      </c>
      <c r="D8" s="47">
        <f t="shared" si="1"/>
        <v>3.893518518518521E-4</v>
      </c>
      <c r="E8" s="47">
        <f t="shared" si="0"/>
        <v>1.8518518518518537E-4</v>
      </c>
      <c r="F8" s="604">
        <v>15</v>
      </c>
    </row>
    <row r="9" spans="1:6" ht="15.75" x14ac:dyDescent="0.25">
      <c r="A9" s="606">
        <v>7</v>
      </c>
      <c r="B9" s="611" t="s">
        <v>41</v>
      </c>
      <c r="C9" s="159">
        <v>3.0104166666666664E-3</v>
      </c>
      <c r="D9" s="47">
        <f t="shared" si="1"/>
        <v>4.9965277777777768E-4</v>
      </c>
      <c r="E9" s="47">
        <f t="shared" si="0"/>
        <v>1.1030092592592558E-4</v>
      </c>
      <c r="F9" s="604">
        <v>14</v>
      </c>
    </row>
    <row r="10" spans="1:6" ht="15.75" x14ac:dyDescent="0.25">
      <c r="A10" s="606">
        <v>8</v>
      </c>
      <c r="B10" s="611" t="s">
        <v>33</v>
      </c>
      <c r="C10" s="159">
        <v>3.0574074074074076E-3</v>
      </c>
      <c r="D10" s="47">
        <f t="shared" si="1"/>
        <v>5.4664351851851879E-4</v>
      </c>
      <c r="E10" s="47">
        <f t="shared" si="0"/>
        <v>4.6990740740741107E-5</v>
      </c>
      <c r="F10" s="604">
        <v>13</v>
      </c>
    </row>
    <row r="11" spans="1:6" ht="15.75" x14ac:dyDescent="0.25">
      <c r="A11" s="606">
        <v>9</v>
      </c>
      <c r="B11" s="610" t="s">
        <v>128</v>
      </c>
      <c r="C11" s="159">
        <v>3.0606481481481487E-3</v>
      </c>
      <c r="D11" s="47">
        <f t="shared" si="1"/>
        <v>5.4988425925925994E-4</v>
      </c>
      <c r="E11" s="47">
        <f t="shared" si="0"/>
        <v>3.2407407407411548E-6</v>
      </c>
      <c r="F11" s="604">
        <v>12</v>
      </c>
    </row>
    <row r="12" spans="1:6" ht="15.75" x14ac:dyDescent="0.25">
      <c r="A12" s="606">
        <v>10</v>
      </c>
      <c r="B12" s="612" t="s">
        <v>34</v>
      </c>
      <c r="C12" s="159">
        <v>3.1317129629629629E-3</v>
      </c>
      <c r="D12" s="47">
        <f t="shared" si="1"/>
        <v>6.2094907407407411E-4</v>
      </c>
      <c r="E12" s="47">
        <f t="shared" si="0"/>
        <v>7.1064814814814168E-5</v>
      </c>
      <c r="F12" s="604">
        <v>11</v>
      </c>
    </row>
    <row r="13" spans="1:6" ht="15.75" x14ac:dyDescent="0.25">
      <c r="A13" s="606">
        <v>11</v>
      </c>
      <c r="B13" s="610" t="s">
        <v>46</v>
      </c>
      <c r="C13" s="159">
        <v>3.1373842592592595E-3</v>
      </c>
      <c r="D13" s="47">
        <f t="shared" si="1"/>
        <v>6.266203703703707E-4</v>
      </c>
      <c r="E13" s="47">
        <f t="shared" si="0"/>
        <v>5.6712962962965872E-6</v>
      </c>
      <c r="F13" s="604">
        <v>10</v>
      </c>
    </row>
    <row r="14" spans="1:6" s="418" customFormat="1" ht="15.75" x14ac:dyDescent="0.25">
      <c r="A14" s="606">
        <v>12</v>
      </c>
      <c r="B14" s="610" t="s">
        <v>39</v>
      </c>
      <c r="C14" s="159">
        <v>3.1418981481481476E-3</v>
      </c>
      <c r="D14" s="47">
        <f t="shared" ref="D14:D18" si="2">C14-$C$3</f>
        <v>6.311342592592588E-4</v>
      </c>
      <c r="E14" s="47">
        <f t="shared" ref="E14:E18" si="3">C14-C13</f>
        <v>4.5138888888881026E-6</v>
      </c>
      <c r="F14" s="604">
        <v>9</v>
      </c>
    </row>
    <row r="15" spans="1:6" s="418" customFormat="1" ht="15.75" x14ac:dyDescent="0.25">
      <c r="A15" s="606">
        <v>13</v>
      </c>
      <c r="B15" s="610" t="s">
        <v>40</v>
      </c>
      <c r="C15" s="159">
        <v>3.1714120370370368E-3</v>
      </c>
      <c r="D15" s="47">
        <f t="shared" si="2"/>
        <v>6.6064814814814805E-4</v>
      </c>
      <c r="E15" s="47">
        <f t="shared" si="3"/>
        <v>2.9513888888889252E-5</v>
      </c>
      <c r="F15" s="604">
        <v>8</v>
      </c>
    </row>
    <row r="16" spans="1:6" s="418" customFormat="1" ht="15.75" x14ac:dyDescent="0.25">
      <c r="A16" s="606">
        <v>14</v>
      </c>
      <c r="B16" s="610" t="s">
        <v>32</v>
      </c>
      <c r="C16" s="159">
        <v>3.3111111111111106E-3</v>
      </c>
      <c r="D16" s="47">
        <f t="shared" si="2"/>
        <v>8.0034722222222182E-4</v>
      </c>
      <c r="E16" s="47">
        <f t="shared" si="3"/>
        <v>1.3969907407407377E-4</v>
      </c>
      <c r="F16" s="604">
        <v>7</v>
      </c>
    </row>
    <row r="17" spans="1:6" s="418" customFormat="1" ht="15.75" x14ac:dyDescent="0.25">
      <c r="A17" s="606">
        <v>15</v>
      </c>
      <c r="B17" s="611" t="s">
        <v>47</v>
      </c>
      <c r="C17" s="159">
        <v>3.3802083333333327E-3</v>
      </c>
      <c r="D17" s="47">
        <f t="shared" si="2"/>
        <v>8.6944444444444395E-4</v>
      </c>
      <c r="E17" s="47">
        <f t="shared" si="3"/>
        <v>6.9097222222222129E-5</v>
      </c>
      <c r="F17" s="604">
        <v>6</v>
      </c>
    </row>
    <row r="18" spans="1:6" ht="15.75" x14ac:dyDescent="0.25">
      <c r="A18" s="606">
        <v>16</v>
      </c>
      <c r="B18" s="611" t="s">
        <v>57</v>
      </c>
      <c r="C18" s="159">
        <v>3.4802083333333334E-3</v>
      </c>
      <c r="D18" s="47">
        <f t="shared" si="2"/>
        <v>9.6944444444444465E-4</v>
      </c>
      <c r="E18" s="47">
        <f t="shared" si="3"/>
        <v>1.000000000000007E-4</v>
      </c>
      <c r="F18" s="604">
        <v>5</v>
      </c>
    </row>
    <row r="19" spans="1:6" ht="15.75" x14ac:dyDescent="0.25">
      <c r="A19" s="606">
        <v>17</v>
      </c>
      <c r="B19" s="611" t="s">
        <v>31</v>
      </c>
      <c r="C19" s="607">
        <v>3.6140046296296298E-3</v>
      </c>
      <c r="D19" s="47">
        <f t="shared" si="1"/>
        <v>1.103240740740741E-3</v>
      </c>
      <c r="E19" s="47">
        <f t="shared" si="0"/>
        <v>1.3379629629629635E-4</v>
      </c>
      <c r="F19" s="604">
        <v>4</v>
      </c>
    </row>
    <row r="20" spans="1:6" ht="15.75" x14ac:dyDescent="0.25">
      <c r="A20" s="606">
        <v>18</v>
      </c>
      <c r="B20" s="612" t="s">
        <v>65</v>
      </c>
      <c r="C20" s="159">
        <v>3.7253472222222219E-3</v>
      </c>
      <c r="D20" s="47">
        <f t="shared" si="1"/>
        <v>1.2145833333333331E-3</v>
      </c>
      <c r="E20" s="47">
        <f t="shared" si="0"/>
        <v>1.1134259259259214E-4</v>
      </c>
      <c r="F20" s="604">
        <v>3</v>
      </c>
    </row>
    <row r="21" spans="1:6" ht="15.75" x14ac:dyDescent="0.25">
      <c r="A21" s="606">
        <v>19</v>
      </c>
      <c r="B21" s="610" t="s">
        <v>103</v>
      </c>
      <c r="C21" s="607">
        <v>4.0221064814814815E-3</v>
      </c>
      <c r="D21" s="47">
        <f t="shared" si="1"/>
        <v>1.5113425925925928E-3</v>
      </c>
      <c r="E21" s="47">
        <f t="shared" si="0"/>
        <v>2.9675925925925963E-4</v>
      </c>
      <c r="F21" s="604">
        <v>2</v>
      </c>
    </row>
    <row r="22" spans="1:6" ht="15.75" thickBot="1" x14ac:dyDescent="0.3">
      <c r="A22" s="158"/>
      <c r="B22" s="42"/>
      <c r="C22" s="43"/>
      <c r="D22" s="41"/>
      <c r="E22" s="41"/>
      <c r="F22" s="41"/>
    </row>
    <row r="23" spans="1:6" ht="30" x14ac:dyDescent="0.2">
      <c r="A23" s="226" t="s">
        <v>0</v>
      </c>
      <c r="B23" s="227" t="s">
        <v>1</v>
      </c>
      <c r="C23" s="228" t="s">
        <v>112</v>
      </c>
      <c r="D23" s="224" t="s">
        <v>50</v>
      </c>
      <c r="E23" s="224" t="s">
        <v>44</v>
      </c>
      <c r="F23" s="225" t="s">
        <v>37</v>
      </c>
    </row>
    <row r="24" spans="1:6" ht="15" x14ac:dyDescent="0.25">
      <c r="A24" s="613">
        <v>1</v>
      </c>
      <c r="B24" s="614" t="s">
        <v>98</v>
      </c>
      <c r="C24" s="230">
        <v>3.185763888888889E-3</v>
      </c>
      <c r="D24" s="229">
        <f>C24-C24</f>
        <v>0</v>
      </c>
      <c r="E24" s="229">
        <v>0</v>
      </c>
      <c r="F24" s="615">
        <v>20</v>
      </c>
    </row>
    <row r="25" spans="1:6" ht="15" x14ac:dyDescent="0.25">
      <c r="A25" s="613">
        <v>2</v>
      </c>
      <c r="B25" s="231" t="s">
        <v>75</v>
      </c>
      <c r="C25" s="230">
        <v>3.5192129629629631E-3</v>
      </c>
      <c r="D25" s="229">
        <f t="shared" ref="D25" si="4">C25-$C$24</f>
        <v>3.3344907407407412E-4</v>
      </c>
      <c r="E25" s="229">
        <f t="shared" ref="E25" si="5">C25-C24</f>
        <v>3.3344907407407412E-4</v>
      </c>
      <c r="F25" s="615">
        <v>19</v>
      </c>
    </row>
    <row r="26" spans="1:6" s="104" customFormat="1" ht="15" x14ac:dyDescent="0.25">
      <c r="A26" s="613">
        <v>3</v>
      </c>
      <c r="B26" s="616" t="s">
        <v>86</v>
      </c>
      <c r="C26" s="230">
        <v>3.8258101851851851E-3</v>
      </c>
      <c r="D26" s="229">
        <f t="shared" ref="D26" si="6">C26-$C$24</f>
        <v>6.4004629629629611E-4</v>
      </c>
      <c r="E26" s="229">
        <f t="shared" ref="E26" si="7">C26-C25</f>
        <v>3.0659722222222199E-4</v>
      </c>
      <c r="F26" s="615">
        <v>18</v>
      </c>
    </row>
    <row r="27" spans="1:6" s="104" customFormat="1" ht="15.75" x14ac:dyDescent="0.25">
      <c r="A27" s="613">
        <v>4</v>
      </c>
      <c r="B27" s="617" t="s">
        <v>133</v>
      </c>
      <c r="C27" s="230">
        <v>3.8579861111111111E-3</v>
      </c>
      <c r="D27" s="229">
        <f t="shared" ref="D27:D31" si="8">C27-$C$24</f>
        <v>6.7222222222222206E-4</v>
      </c>
      <c r="E27" s="229">
        <f t="shared" ref="E27:E31" si="9">C27-C26</f>
        <v>3.2175925925925948E-5</v>
      </c>
      <c r="F27" s="615">
        <v>17</v>
      </c>
    </row>
    <row r="28" spans="1:6" s="104" customFormat="1" ht="15" x14ac:dyDescent="0.25">
      <c r="A28" s="613">
        <v>5</v>
      </c>
      <c r="B28" s="616" t="s">
        <v>80</v>
      </c>
      <c r="C28" s="230">
        <v>4.0711805555555553E-3</v>
      </c>
      <c r="D28" s="229">
        <f t="shared" si="8"/>
        <v>8.854166666666663E-4</v>
      </c>
      <c r="E28" s="229">
        <f t="shared" si="9"/>
        <v>2.1319444444444424E-4</v>
      </c>
      <c r="F28" s="615">
        <v>16</v>
      </c>
    </row>
    <row r="29" spans="1:6" ht="15" x14ac:dyDescent="0.25">
      <c r="A29" s="613">
        <v>6</v>
      </c>
      <c r="B29" s="616" t="s">
        <v>81</v>
      </c>
      <c r="C29" s="230">
        <v>4.1385416666666671E-3</v>
      </c>
      <c r="D29" s="229">
        <f t="shared" si="8"/>
        <v>9.5277777777777808E-4</v>
      </c>
      <c r="E29" s="229">
        <f t="shared" si="9"/>
        <v>6.7361111111111788E-5</v>
      </c>
      <c r="F29" s="615"/>
    </row>
    <row r="30" spans="1:6" ht="15" x14ac:dyDescent="0.25">
      <c r="A30" s="613">
        <v>7</v>
      </c>
      <c r="B30" s="616" t="s">
        <v>76</v>
      </c>
      <c r="C30" s="230">
        <v>4.3098379629629624E-3</v>
      </c>
      <c r="D30" s="229">
        <f t="shared" si="8"/>
        <v>1.1240740740740733E-3</v>
      </c>
      <c r="E30" s="229">
        <f t="shared" si="9"/>
        <v>1.7129629629629526E-4</v>
      </c>
      <c r="F30" s="615">
        <v>15</v>
      </c>
    </row>
    <row r="31" spans="1:6" ht="15" x14ac:dyDescent="0.25">
      <c r="A31" s="613">
        <v>8</v>
      </c>
      <c r="B31" s="616" t="s">
        <v>66</v>
      </c>
      <c r="C31" s="230">
        <v>5.4622685185185191E-3</v>
      </c>
      <c r="D31" s="229">
        <f t="shared" si="8"/>
        <v>2.2765046296296301E-3</v>
      </c>
      <c r="E31" s="229">
        <f t="shared" si="9"/>
        <v>1.1524305555555567E-3</v>
      </c>
      <c r="F31" s="615">
        <v>14</v>
      </c>
    </row>
  </sheetData>
  <mergeCells count="1">
    <mergeCell ref="A1:C1"/>
  </mergeCells>
  <phoneticPr fontId="1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opLeftCell="A8" workbookViewId="0">
      <selection activeCell="I29" sqref="I29"/>
    </sheetView>
  </sheetViews>
  <sheetFormatPr defaultRowHeight="12.75" x14ac:dyDescent="0.2"/>
  <cols>
    <col min="2" max="2" width="28.5703125" customWidth="1"/>
    <col min="3" max="3" width="10.7109375" customWidth="1"/>
    <col min="4" max="4" width="15" customWidth="1"/>
    <col min="5" max="5" width="9.28515625" customWidth="1"/>
  </cols>
  <sheetData>
    <row r="1" spans="1:6" ht="18" x14ac:dyDescent="0.2">
      <c r="A1" s="632" t="s">
        <v>166</v>
      </c>
      <c r="B1" s="632"/>
      <c r="C1" s="632"/>
      <c r="D1" s="632"/>
      <c r="E1" s="632"/>
      <c r="F1" s="632"/>
    </row>
    <row r="2" spans="1:6" ht="28.15" customHeight="1" thickBot="1" x14ac:dyDescent="0.25">
      <c r="A2" s="169" t="s">
        <v>124</v>
      </c>
      <c r="B2" s="170"/>
      <c r="C2" s="170"/>
      <c r="D2" s="111"/>
      <c r="E2" s="104"/>
      <c r="F2" s="104"/>
    </row>
    <row r="3" spans="1:6" ht="33" customHeight="1" x14ac:dyDescent="0.2">
      <c r="A3" s="179" t="s">
        <v>0</v>
      </c>
      <c r="B3" s="180" t="s">
        <v>1</v>
      </c>
      <c r="C3" s="179" t="s">
        <v>43</v>
      </c>
      <c r="D3" s="181" t="s">
        <v>50</v>
      </c>
      <c r="E3" s="181" t="s">
        <v>44</v>
      </c>
      <c r="F3" s="182" t="s">
        <v>49</v>
      </c>
    </row>
    <row r="4" spans="1:6" ht="15.75" x14ac:dyDescent="0.25">
      <c r="A4" s="237">
        <v>1</v>
      </c>
      <c r="B4" s="129" t="s">
        <v>30</v>
      </c>
      <c r="C4" s="119">
        <v>1.5377314814814813E-3</v>
      </c>
      <c r="D4" s="119">
        <f>C4-$C$4</f>
        <v>0</v>
      </c>
      <c r="E4" s="119">
        <f>C4-C4</f>
        <v>0</v>
      </c>
      <c r="F4" s="40">
        <v>20</v>
      </c>
    </row>
    <row r="5" spans="1:6" ht="15.75" x14ac:dyDescent="0.25">
      <c r="A5" s="237">
        <v>2</v>
      </c>
      <c r="B5" s="129" t="s">
        <v>39</v>
      </c>
      <c r="C5" s="119">
        <v>1.5631944444444443E-3</v>
      </c>
      <c r="D5" s="119">
        <f t="shared" ref="D5:D28" si="0">C5-$C$4</f>
        <v>2.5462962962963026E-5</v>
      </c>
      <c r="E5" s="119">
        <f t="shared" ref="E5:E28" si="1">C5-C4</f>
        <v>2.5462962962963026E-5</v>
      </c>
      <c r="F5" s="40">
        <v>19</v>
      </c>
    </row>
    <row r="6" spans="1:6" ht="15.75" x14ac:dyDescent="0.25">
      <c r="A6" s="237">
        <v>3</v>
      </c>
      <c r="B6" s="130" t="s">
        <v>89</v>
      </c>
      <c r="C6" s="119">
        <v>1.5747685185185185E-3</v>
      </c>
      <c r="D6" s="119">
        <f t="shared" si="0"/>
        <v>3.7037037037037247E-5</v>
      </c>
      <c r="E6" s="119">
        <f t="shared" si="1"/>
        <v>1.1574074074074221E-5</v>
      </c>
      <c r="F6" s="40"/>
    </row>
    <row r="7" spans="1:6" ht="15.75" x14ac:dyDescent="0.25">
      <c r="A7" s="237">
        <v>4</v>
      </c>
      <c r="B7" s="129" t="s">
        <v>60</v>
      </c>
      <c r="C7" s="119">
        <v>1.6207175925925927E-3</v>
      </c>
      <c r="D7" s="119">
        <f t="shared" si="0"/>
        <v>8.2986111111111368E-5</v>
      </c>
      <c r="E7" s="119">
        <f t="shared" si="1"/>
        <v>4.5949074074074121E-5</v>
      </c>
      <c r="F7" s="40">
        <v>18</v>
      </c>
    </row>
    <row r="8" spans="1:6" ht="15.75" x14ac:dyDescent="0.25">
      <c r="A8" s="237">
        <v>5</v>
      </c>
      <c r="B8" s="193" t="s">
        <v>128</v>
      </c>
      <c r="C8" s="119">
        <v>1.6539351851851854E-3</v>
      </c>
      <c r="D8" s="119">
        <f t="shared" si="0"/>
        <v>1.1620370370370408E-4</v>
      </c>
      <c r="E8" s="119">
        <f t="shared" si="1"/>
        <v>3.3217592592592717E-5</v>
      </c>
      <c r="F8" s="40">
        <v>17</v>
      </c>
    </row>
    <row r="9" spans="1:6" ht="15.75" x14ac:dyDescent="0.25">
      <c r="A9" s="237">
        <v>6</v>
      </c>
      <c r="B9" s="129" t="s">
        <v>126</v>
      </c>
      <c r="C9" s="119">
        <v>1.6598379629629628E-3</v>
      </c>
      <c r="D9" s="119">
        <f t="shared" si="0"/>
        <v>1.221064814814815E-4</v>
      </c>
      <c r="E9" s="119">
        <f t="shared" si="1"/>
        <v>5.9027777777774168E-6</v>
      </c>
      <c r="F9" s="40">
        <v>16</v>
      </c>
    </row>
    <row r="10" spans="1:6" ht="15.75" x14ac:dyDescent="0.25">
      <c r="A10" s="237">
        <v>7</v>
      </c>
      <c r="B10" s="129" t="s">
        <v>28</v>
      </c>
      <c r="C10" s="119">
        <v>1.6600694444444443E-3</v>
      </c>
      <c r="D10" s="119">
        <f t="shared" si="0"/>
        <v>1.2233796296296298E-4</v>
      </c>
      <c r="E10" s="119">
        <f t="shared" si="1"/>
        <v>2.3148148148148008E-7</v>
      </c>
      <c r="F10" s="40">
        <v>15</v>
      </c>
    </row>
    <row r="11" spans="1:6" ht="15.75" x14ac:dyDescent="0.25">
      <c r="A11" s="237">
        <v>8</v>
      </c>
      <c r="B11" s="130" t="s">
        <v>40</v>
      </c>
      <c r="C11" s="119">
        <v>1.6736111111111112E-3</v>
      </c>
      <c r="D11" s="119">
        <f t="shared" si="0"/>
        <v>1.3587962962962989E-4</v>
      </c>
      <c r="E11" s="119">
        <f t="shared" si="1"/>
        <v>1.354166666666691E-5</v>
      </c>
      <c r="F11" s="40">
        <v>14</v>
      </c>
    </row>
    <row r="12" spans="1:6" ht="15.75" x14ac:dyDescent="0.25">
      <c r="A12" s="237">
        <v>9</v>
      </c>
      <c r="B12" s="129" t="s">
        <v>120</v>
      </c>
      <c r="C12" s="119">
        <v>1.6785879629629631E-3</v>
      </c>
      <c r="D12" s="119">
        <f t="shared" si="0"/>
        <v>1.4085648148148182E-4</v>
      </c>
      <c r="E12" s="119">
        <f t="shared" si="1"/>
        <v>4.9768518518519302E-6</v>
      </c>
      <c r="F12" s="40"/>
    </row>
    <row r="13" spans="1:6" ht="15.75" x14ac:dyDescent="0.25">
      <c r="A13" s="237">
        <v>10</v>
      </c>
      <c r="B13" s="193" t="s">
        <v>122</v>
      </c>
      <c r="C13" s="119">
        <v>1.6905092592592594E-3</v>
      </c>
      <c r="D13" s="119">
        <f t="shared" si="0"/>
        <v>1.5277777777777815E-4</v>
      </c>
      <c r="E13" s="119">
        <f t="shared" si="1"/>
        <v>1.1921296296296333E-5</v>
      </c>
      <c r="F13" s="40">
        <v>13</v>
      </c>
    </row>
    <row r="14" spans="1:6" ht="15.75" x14ac:dyDescent="0.25">
      <c r="A14" s="237">
        <v>11</v>
      </c>
      <c r="B14" s="130" t="s">
        <v>46</v>
      </c>
      <c r="C14" s="119">
        <v>1.7402777777777779E-3</v>
      </c>
      <c r="D14" s="119">
        <f t="shared" si="0"/>
        <v>2.0254629629629659E-4</v>
      </c>
      <c r="E14" s="119">
        <f t="shared" si="1"/>
        <v>4.9768518518518434E-5</v>
      </c>
      <c r="F14" s="40">
        <v>12</v>
      </c>
    </row>
    <row r="15" spans="1:6" ht="15.75" x14ac:dyDescent="0.25">
      <c r="A15" s="237">
        <v>12</v>
      </c>
      <c r="B15" s="130" t="s">
        <v>57</v>
      </c>
      <c r="C15" s="119">
        <v>1.7936342592592594E-3</v>
      </c>
      <c r="D15" s="119">
        <f t="shared" si="0"/>
        <v>2.5590277777777807E-4</v>
      </c>
      <c r="E15" s="119">
        <f t="shared" si="1"/>
        <v>5.3356481481481484E-5</v>
      </c>
      <c r="F15" s="40">
        <v>11</v>
      </c>
    </row>
    <row r="16" spans="1:6" ht="15.75" x14ac:dyDescent="0.25">
      <c r="A16" s="237">
        <v>13</v>
      </c>
      <c r="B16" s="130" t="s">
        <v>168</v>
      </c>
      <c r="C16" s="119">
        <v>1.840625E-3</v>
      </c>
      <c r="D16" s="119">
        <f t="shared" si="0"/>
        <v>3.0289351851851875E-4</v>
      </c>
      <c r="E16" s="119">
        <f t="shared" si="1"/>
        <v>4.6990740740740673E-5</v>
      </c>
      <c r="F16" s="40"/>
    </row>
    <row r="17" spans="1:6" ht="15.75" x14ac:dyDescent="0.25">
      <c r="A17" s="237">
        <v>14</v>
      </c>
      <c r="B17" s="130" t="s">
        <v>113</v>
      </c>
      <c r="C17" s="119">
        <v>1.8693287037037038E-3</v>
      </c>
      <c r="D17" s="119">
        <f t="shared" si="0"/>
        <v>3.3159722222222249E-4</v>
      </c>
      <c r="E17" s="119">
        <f t="shared" si="1"/>
        <v>2.8703703703703747E-5</v>
      </c>
      <c r="F17" s="40"/>
    </row>
    <row r="18" spans="1:6" s="104" customFormat="1" ht="15.75" x14ac:dyDescent="0.25">
      <c r="A18" s="237">
        <v>15</v>
      </c>
      <c r="B18" s="129" t="s">
        <v>64</v>
      </c>
      <c r="C18" s="119">
        <v>1.8866898148148148E-3</v>
      </c>
      <c r="D18" s="119">
        <f t="shared" si="0"/>
        <v>3.489583333333335E-4</v>
      </c>
      <c r="E18" s="119">
        <f t="shared" si="1"/>
        <v>1.7361111111111006E-5</v>
      </c>
      <c r="F18" s="40"/>
    </row>
    <row r="19" spans="1:6" s="104" customFormat="1" ht="15.75" x14ac:dyDescent="0.25">
      <c r="A19" s="237">
        <v>16</v>
      </c>
      <c r="B19" s="129" t="s">
        <v>29</v>
      </c>
      <c r="C19" s="119">
        <v>1.8991898148148147E-3</v>
      </c>
      <c r="D19" s="119">
        <f t="shared" si="0"/>
        <v>3.6145833333333342E-4</v>
      </c>
      <c r="E19" s="119">
        <f t="shared" si="1"/>
        <v>1.2499999999999924E-5</v>
      </c>
      <c r="F19" s="40">
        <v>10</v>
      </c>
    </row>
    <row r="20" spans="1:6" s="104" customFormat="1" ht="15.75" x14ac:dyDescent="0.25">
      <c r="A20" s="237">
        <v>17</v>
      </c>
      <c r="B20" s="129" t="s">
        <v>32</v>
      </c>
      <c r="C20" s="119">
        <v>1.9021990740740742E-3</v>
      </c>
      <c r="D20" s="119">
        <f t="shared" si="0"/>
        <v>3.6446759259259288E-4</v>
      </c>
      <c r="E20" s="119">
        <f t="shared" si="1"/>
        <v>3.0092592592594579E-6</v>
      </c>
      <c r="F20" s="40">
        <v>9</v>
      </c>
    </row>
    <row r="21" spans="1:6" ht="15.75" x14ac:dyDescent="0.25">
      <c r="A21" s="237">
        <v>18</v>
      </c>
      <c r="B21" s="130" t="s">
        <v>111</v>
      </c>
      <c r="C21" s="119">
        <v>1.9170138888888889E-3</v>
      </c>
      <c r="D21" s="119">
        <f t="shared" si="0"/>
        <v>3.7928240740740761E-4</v>
      </c>
      <c r="E21" s="119">
        <f t="shared" si="1"/>
        <v>1.4814814814814725E-5</v>
      </c>
      <c r="F21" s="40">
        <v>8</v>
      </c>
    </row>
    <row r="22" spans="1:6" ht="15.75" x14ac:dyDescent="0.25">
      <c r="A22" s="237">
        <v>19</v>
      </c>
      <c r="B22" s="130" t="s">
        <v>31</v>
      </c>
      <c r="C22" s="119">
        <v>1.9526620370370373E-3</v>
      </c>
      <c r="D22" s="119">
        <f t="shared" si="0"/>
        <v>4.1493055555555597E-4</v>
      </c>
      <c r="E22" s="119">
        <f t="shared" si="1"/>
        <v>3.5648148148148366E-5</v>
      </c>
      <c r="F22" s="40">
        <v>7</v>
      </c>
    </row>
    <row r="23" spans="1:6" s="104" customFormat="1" ht="15.75" x14ac:dyDescent="0.25">
      <c r="A23" s="237">
        <v>20</v>
      </c>
      <c r="B23" s="130" t="s">
        <v>167</v>
      </c>
      <c r="C23" s="119">
        <v>1.9540509259259259E-3</v>
      </c>
      <c r="D23" s="119">
        <f t="shared" si="0"/>
        <v>4.1631944444444464E-4</v>
      </c>
      <c r="E23" s="119">
        <f t="shared" si="1"/>
        <v>1.3888888888886636E-6</v>
      </c>
      <c r="F23" s="40"/>
    </row>
    <row r="24" spans="1:6" s="104" customFormat="1" ht="15.75" x14ac:dyDescent="0.25">
      <c r="A24" s="237">
        <v>21</v>
      </c>
      <c r="B24" s="129" t="s">
        <v>33</v>
      </c>
      <c r="C24" s="119">
        <v>1.9799768518518521E-3</v>
      </c>
      <c r="D24" s="119">
        <f t="shared" si="0"/>
        <v>4.4224537037037084E-4</v>
      </c>
      <c r="E24" s="119">
        <f t="shared" si="1"/>
        <v>2.5925925925926203E-5</v>
      </c>
      <c r="F24" s="40">
        <v>6</v>
      </c>
    </row>
    <row r="25" spans="1:6" ht="15.75" x14ac:dyDescent="0.25">
      <c r="A25" s="237">
        <v>22</v>
      </c>
      <c r="B25" s="130" t="s">
        <v>34</v>
      </c>
      <c r="C25" s="119">
        <v>1.9895833333333332E-3</v>
      </c>
      <c r="D25" s="119">
        <f t="shared" si="0"/>
        <v>4.5185185185185194E-4</v>
      </c>
      <c r="E25" s="119">
        <f t="shared" si="1"/>
        <v>9.6064814814810981E-6</v>
      </c>
      <c r="F25" s="40">
        <v>5</v>
      </c>
    </row>
    <row r="26" spans="1:6" ht="15.75" x14ac:dyDescent="0.25">
      <c r="A26" s="237">
        <v>23</v>
      </c>
      <c r="B26" s="130" t="s">
        <v>47</v>
      </c>
      <c r="C26" s="119">
        <v>2.0811342592592596E-3</v>
      </c>
      <c r="D26" s="119">
        <f t="shared" si="0"/>
        <v>5.4340277777777828E-4</v>
      </c>
      <c r="E26" s="119">
        <f t="shared" si="1"/>
        <v>9.1550925925926348E-5</v>
      </c>
      <c r="F26" s="40">
        <v>4</v>
      </c>
    </row>
    <row r="27" spans="1:6" ht="15.75" x14ac:dyDescent="0.25">
      <c r="A27" s="237">
        <v>24</v>
      </c>
      <c r="B27" s="130" t="s">
        <v>158</v>
      </c>
      <c r="C27" s="119">
        <v>2.1269675925925926E-3</v>
      </c>
      <c r="D27" s="119">
        <f t="shared" si="0"/>
        <v>5.8923611111111134E-4</v>
      </c>
      <c r="E27" s="119">
        <f t="shared" si="1"/>
        <v>4.5833333333333056E-5</v>
      </c>
      <c r="F27" s="40">
        <v>3</v>
      </c>
    </row>
    <row r="28" spans="1:6" ht="15.75" x14ac:dyDescent="0.25">
      <c r="A28" s="237">
        <v>25</v>
      </c>
      <c r="B28" s="130" t="s">
        <v>41</v>
      </c>
      <c r="C28" s="119">
        <v>2.2660879629629632E-3</v>
      </c>
      <c r="D28" s="119">
        <f t="shared" si="0"/>
        <v>7.2835648148148195E-4</v>
      </c>
      <c r="E28" s="119">
        <f t="shared" si="1"/>
        <v>1.3912037037037061E-4</v>
      </c>
      <c r="F28" s="25">
        <v>2</v>
      </c>
    </row>
    <row r="29" spans="1:6" ht="18" x14ac:dyDescent="0.2">
      <c r="A29" s="111"/>
      <c r="B29" s="169"/>
      <c r="C29" s="169"/>
      <c r="D29" s="172"/>
      <c r="E29" s="173"/>
      <c r="F29" s="173"/>
    </row>
    <row r="30" spans="1:6" ht="18.75" thickBot="1" x14ac:dyDescent="0.25">
      <c r="A30" s="169" t="s">
        <v>125</v>
      </c>
      <c r="B30" s="171"/>
      <c r="C30" s="173"/>
      <c r="D30" s="173"/>
      <c r="E30" s="173"/>
      <c r="F30" s="173"/>
    </row>
    <row r="31" spans="1:6" ht="47.25" x14ac:dyDescent="0.2">
      <c r="A31" s="238" t="s">
        <v>0</v>
      </c>
      <c r="B31" s="238" t="s">
        <v>1</v>
      </c>
      <c r="C31" s="239" t="s">
        <v>43</v>
      </c>
      <c r="D31" s="240" t="s">
        <v>50</v>
      </c>
      <c r="E31" s="241" t="s">
        <v>44</v>
      </c>
      <c r="F31" s="242" t="s">
        <v>49</v>
      </c>
    </row>
    <row r="32" spans="1:6" ht="15.75" x14ac:dyDescent="0.25">
      <c r="A32" s="243">
        <v>1</v>
      </c>
      <c r="B32" s="244" t="s">
        <v>80</v>
      </c>
      <c r="C32" s="234">
        <v>1.1755787037037036E-3</v>
      </c>
      <c r="D32" s="245">
        <f>C32-$C$32</f>
        <v>0</v>
      </c>
      <c r="E32" s="245">
        <f>C32-C32</f>
        <v>0</v>
      </c>
      <c r="F32" s="246">
        <v>20</v>
      </c>
    </row>
    <row r="33" spans="1:6" ht="15.75" x14ac:dyDescent="0.25">
      <c r="A33" s="243">
        <v>2</v>
      </c>
      <c r="B33" s="244" t="s">
        <v>88</v>
      </c>
      <c r="C33" s="174">
        <v>1.2276620370370371E-3</v>
      </c>
      <c r="D33" s="245">
        <f>C33-$C$32</f>
        <v>5.2083333333333452E-5</v>
      </c>
      <c r="E33" s="245">
        <f>C33-C32</f>
        <v>5.2083333333333452E-5</v>
      </c>
      <c r="F33" s="246">
        <v>19</v>
      </c>
    </row>
    <row r="34" spans="1:6" ht="15.75" x14ac:dyDescent="0.25">
      <c r="A34" s="243">
        <v>3</v>
      </c>
      <c r="B34" s="247" t="s">
        <v>66</v>
      </c>
      <c r="C34" s="174">
        <v>1.2498842592592594E-3</v>
      </c>
      <c r="D34" s="245">
        <f t="shared" ref="D34:D39" si="2">C34-$C$32</f>
        <v>7.4305555555555756E-5</v>
      </c>
      <c r="E34" s="245">
        <f t="shared" ref="E34:E39" si="3">C34-C33</f>
        <v>2.2222222222222305E-5</v>
      </c>
      <c r="F34" s="246">
        <v>18</v>
      </c>
    </row>
    <row r="35" spans="1:6" ht="15.75" x14ac:dyDescent="0.25">
      <c r="A35" s="243">
        <v>4</v>
      </c>
      <c r="B35" s="244" t="s">
        <v>75</v>
      </c>
      <c r="C35" s="174">
        <v>1.374537037037037E-3</v>
      </c>
      <c r="D35" s="245">
        <f t="shared" si="2"/>
        <v>1.9895833333333332E-4</v>
      </c>
      <c r="E35" s="245">
        <f t="shared" si="3"/>
        <v>1.2465277777777757E-4</v>
      </c>
      <c r="F35" s="246">
        <v>17</v>
      </c>
    </row>
    <row r="36" spans="1:6" ht="15.75" x14ac:dyDescent="0.25">
      <c r="A36" s="243">
        <v>5</v>
      </c>
      <c r="B36" s="244" t="s">
        <v>98</v>
      </c>
      <c r="C36" s="174">
        <v>1.395949074074074E-3</v>
      </c>
      <c r="D36" s="245">
        <f t="shared" si="2"/>
        <v>2.2037037037037034E-4</v>
      </c>
      <c r="E36" s="245">
        <f t="shared" si="3"/>
        <v>2.1412037037037016E-5</v>
      </c>
      <c r="F36" s="246">
        <v>16</v>
      </c>
    </row>
    <row r="37" spans="1:6" ht="15.75" x14ac:dyDescent="0.25">
      <c r="A37" s="243">
        <v>6</v>
      </c>
      <c r="B37" s="197" t="s">
        <v>169</v>
      </c>
      <c r="C37" s="174">
        <v>1.4599537037037035E-3</v>
      </c>
      <c r="D37" s="245">
        <f t="shared" si="2"/>
        <v>2.8437499999999991E-4</v>
      </c>
      <c r="E37" s="245">
        <f t="shared" si="3"/>
        <v>6.4004629629629568E-5</v>
      </c>
      <c r="F37" s="246"/>
    </row>
    <row r="38" spans="1:6" ht="15.75" x14ac:dyDescent="0.25">
      <c r="A38" s="243">
        <v>7</v>
      </c>
      <c r="B38" s="196" t="s">
        <v>84</v>
      </c>
      <c r="C38" s="174">
        <v>1.5261574074074075E-3</v>
      </c>
      <c r="D38" s="245">
        <f t="shared" si="2"/>
        <v>3.5057870370370386E-4</v>
      </c>
      <c r="E38" s="245">
        <f t="shared" si="3"/>
        <v>6.6203703703703954E-5</v>
      </c>
      <c r="F38" s="246"/>
    </row>
    <row r="39" spans="1:6" ht="15.75" x14ac:dyDescent="0.25">
      <c r="A39" s="243">
        <v>8</v>
      </c>
      <c r="B39" s="248" t="s">
        <v>86</v>
      </c>
      <c r="C39" s="174">
        <v>1.562384259259259E-3</v>
      </c>
      <c r="D39" s="245">
        <f t="shared" si="2"/>
        <v>3.8680555555555538E-4</v>
      </c>
      <c r="E39" s="245">
        <f t="shared" si="3"/>
        <v>3.6226851851851524E-5</v>
      </c>
      <c r="F39" s="246">
        <v>15</v>
      </c>
    </row>
    <row r="40" spans="1:6" ht="15.75" x14ac:dyDescent="0.25">
      <c r="B40" s="176"/>
      <c r="C40" s="177"/>
      <c r="D40" s="120"/>
      <c r="E40" s="120"/>
      <c r="F40" s="175"/>
    </row>
    <row r="41" spans="1:6" ht="15.75" x14ac:dyDescent="0.25">
      <c r="A41" s="175"/>
      <c r="B41" s="178"/>
      <c r="C41" s="177"/>
      <c r="D41" s="120"/>
      <c r="E41" s="120"/>
      <c r="F41" s="175"/>
    </row>
    <row r="42" spans="1:6" ht="18" x14ac:dyDescent="0.2">
      <c r="A42" s="177"/>
      <c r="B42" s="169"/>
      <c r="C42" s="169"/>
      <c r="D42" s="177"/>
      <c r="E42" s="175"/>
      <c r="F42" s="175"/>
    </row>
    <row r="43" spans="1:6" ht="18" x14ac:dyDescent="0.2">
      <c r="A43" s="169" t="s">
        <v>151</v>
      </c>
      <c r="B43" s="176"/>
      <c r="C43" s="175"/>
      <c r="D43" s="175"/>
      <c r="E43" s="175"/>
      <c r="F43" s="175"/>
    </row>
    <row r="44" spans="1:6" ht="47.25" x14ac:dyDescent="0.2">
      <c r="A44" s="177"/>
      <c r="B44" s="235" t="s">
        <v>1</v>
      </c>
      <c r="C44" s="235" t="s">
        <v>43</v>
      </c>
      <c r="D44" s="236" t="s">
        <v>50</v>
      </c>
      <c r="E44" s="236" t="s">
        <v>44</v>
      </c>
      <c r="F44" s="235" t="s">
        <v>49</v>
      </c>
    </row>
    <row r="45" spans="1:6" ht="15.75" x14ac:dyDescent="0.25">
      <c r="A45" s="235" t="s">
        <v>0</v>
      </c>
      <c r="B45" s="208" t="s">
        <v>100</v>
      </c>
      <c r="C45" s="119">
        <v>9.5775462962962958E-4</v>
      </c>
      <c r="D45" s="119">
        <f>C45-$B$51</f>
        <v>9.5775462962962958E-4</v>
      </c>
      <c r="E45" s="119">
        <f>C45-C45</f>
        <v>0</v>
      </c>
      <c r="F45" s="40">
        <v>10</v>
      </c>
    </row>
    <row r="46" spans="1:6" ht="15.75" x14ac:dyDescent="0.25">
      <c r="A46" s="237">
        <v>1</v>
      </c>
      <c r="B46" s="208" t="s">
        <v>102</v>
      </c>
      <c r="C46" s="119">
        <v>1.0081018518518518E-3</v>
      </c>
      <c r="D46" s="119">
        <f>C46-$C$45</f>
        <v>5.0347222222222243E-5</v>
      </c>
      <c r="E46" s="119">
        <f>C46-C45</f>
        <v>5.0347222222222243E-5</v>
      </c>
      <c r="F46" s="40">
        <v>9</v>
      </c>
    </row>
    <row r="47" spans="1:6" ht="15.75" x14ac:dyDescent="0.25">
      <c r="A47" s="237">
        <v>2</v>
      </c>
      <c r="B47" s="209" t="s">
        <v>101</v>
      </c>
      <c r="C47" s="119">
        <v>1.3777777777777779E-3</v>
      </c>
      <c r="D47" s="119">
        <f>C47-$C$45</f>
        <v>4.2002314814814832E-4</v>
      </c>
      <c r="E47" s="119">
        <f>C47-C46</f>
        <v>3.6967592592592607E-4</v>
      </c>
      <c r="F47" s="40">
        <v>8</v>
      </c>
    </row>
    <row r="48" spans="1:6" ht="15.75" x14ac:dyDescent="0.25">
      <c r="A48" s="237">
        <v>3</v>
      </c>
    </row>
  </sheetData>
  <mergeCells count="1">
    <mergeCell ref="A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topLeftCell="A17" workbookViewId="0">
      <selection activeCell="H36" sqref="H36"/>
    </sheetView>
  </sheetViews>
  <sheetFormatPr defaultRowHeight="12.75" x14ac:dyDescent="0.2"/>
  <cols>
    <col min="1" max="1" width="7.140625" customWidth="1"/>
    <col min="2" max="2" width="31.42578125" customWidth="1"/>
    <col min="3" max="3" width="7.7109375" style="104" customWidth="1"/>
    <col min="4" max="4" width="10.140625" style="128" customWidth="1"/>
    <col min="5" max="5" width="10.28515625" style="2" customWidth="1"/>
    <col min="6" max="6" width="11" customWidth="1"/>
    <col min="7" max="7" width="9.140625" style="3"/>
    <col min="12" max="12" width="13.7109375" customWidth="1"/>
    <col min="13" max="13" width="15.85546875" customWidth="1"/>
  </cols>
  <sheetData>
    <row r="1" spans="1:14" ht="20.25" customHeight="1" x14ac:dyDescent="0.2">
      <c r="A1" s="636" t="s">
        <v>178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104"/>
    </row>
    <row r="2" spans="1:14" ht="15" x14ac:dyDescent="0.25">
      <c r="A2" s="11" t="s">
        <v>179</v>
      </c>
      <c r="B2" s="11"/>
      <c r="C2" s="11"/>
      <c r="D2" s="127"/>
      <c r="E2" s="12"/>
      <c r="F2" s="12"/>
      <c r="G2" s="12"/>
      <c r="H2" s="12"/>
      <c r="I2" s="12"/>
      <c r="J2" s="12"/>
      <c r="K2" s="12"/>
      <c r="L2" s="12"/>
      <c r="M2" s="13"/>
      <c r="N2" s="104"/>
    </row>
    <row r="3" spans="1:14" ht="21" customHeight="1" thickBot="1" x14ac:dyDescent="0.3">
      <c r="A3" s="638" t="s">
        <v>177</v>
      </c>
      <c r="B3" s="638"/>
      <c r="C3" s="638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104"/>
    </row>
    <row r="4" spans="1:14" ht="30.75" thickBot="1" x14ac:dyDescent="0.25">
      <c r="A4" s="124" t="s">
        <v>42</v>
      </c>
      <c r="B4" s="249" t="s">
        <v>35</v>
      </c>
      <c r="C4" s="249" t="s">
        <v>118</v>
      </c>
      <c r="D4" s="249" t="s">
        <v>171</v>
      </c>
      <c r="E4" s="250" t="s">
        <v>119</v>
      </c>
      <c r="F4" s="250" t="s">
        <v>172</v>
      </c>
      <c r="G4" s="250" t="s">
        <v>173</v>
      </c>
      <c r="H4" s="250" t="s">
        <v>174</v>
      </c>
      <c r="I4" s="250" t="s">
        <v>175</v>
      </c>
      <c r="J4" s="250" t="s">
        <v>176</v>
      </c>
      <c r="K4" s="251" t="s">
        <v>42</v>
      </c>
      <c r="L4" s="125" t="s">
        <v>155</v>
      </c>
      <c r="M4" s="126" t="s">
        <v>49</v>
      </c>
      <c r="N4" s="104"/>
    </row>
    <row r="5" spans="1:14" ht="15" x14ac:dyDescent="0.2">
      <c r="A5" s="131" t="s">
        <v>6</v>
      </c>
      <c r="B5" s="252" t="s">
        <v>128</v>
      </c>
      <c r="C5" s="253">
        <v>2.7268518518518515E-2</v>
      </c>
      <c r="D5" s="253">
        <v>2.7268518518518515E-2</v>
      </c>
      <c r="E5" s="253">
        <v>4.7141203703703706E-2</v>
      </c>
      <c r="F5" s="253">
        <v>1.893518518518518E-2</v>
      </c>
      <c r="G5" s="254">
        <v>1</v>
      </c>
      <c r="H5" s="255">
        <v>1.9872685185185195E-2</v>
      </c>
      <c r="I5" s="254">
        <v>1</v>
      </c>
      <c r="J5" s="256">
        <v>3.8807870370370375E-2</v>
      </c>
      <c r="K5" s="257">
        <v>1</v>
      </c>
      <c r="L5" s="132"/>
      <c r="M5" s="133">
        <v>20</v>
      </c>
      <c r="N5" s="104"/>
    </row>
    <row r="6" spans="1:14" ht="15" x14ac:dyDescent="0.2">
      <c r="A6" s="134" t="s">
        <v>7</v>
      </c>
      <c r="B6" s="205" t="s">
        <v>39</v>
      </c>
      <c r="C6" s="258">
        <v>2.6701388888888889E-2</v>
      </c>
      <c r="D6" s="258">
        <v>2.6701388888888889E-2</v>
      </c>
      <c r="E6" s="258">
        <v>4.7129629629629632E-2</v>
      </c>
      <c r="F6" s="258">
        <v>2.0104166666666666E-2</v>
      </c>
      <c r="G6" s="259">
        <v>2</v>
      </c>
      <c r="H6" s="260">
        <v>2.0428240740740747E-2</v>
      </c>
      <c r="I6" s="259">
        <v>2</v>
      </c>
      <c r="J6" s="261">
        <v>4.0532407407407413E-2</v>
      </c>
      <c r="K6" s="262">
        <v>2</v>
      </c>
      <c r="L6" s="49">
        <f>J6-J5</f>
        <v>1.7245370370370383E-3</v>
      </c>
      <c r="M6" s="135">
        <v>19</v>
      </c>
      <c r="N6" s="104"/>
    </row>
    <row r="7" spans="1:14" ht="15" x14ac:dyDescent="0.2">
      <c r="A7" s="134" t="s">
        <v>8</v>
      </c>
      <c r="B7" s="205" t="s">
        <v>30</v>
      </c>
      <c r="C7" s="258">
        <v>2.8125000000000001E-2</v>
      </c>
      <c r="D7" s="258">
        <v>2.8125000000000001E-2</v>
      </c>
      <c r="E7" s="258">
        <v>4.9363425925925929E-2</v>
      </c>
      <c r="F7" s="258">
        <v>2.0138888888888887E-2</v>
      </c>
      <c r="G7" s="259">
        <v>3</v>
      </c>
      <c r="H7" s="260">
        <v>2.1238425925925931E-2</v>
      </c>
      <c r="I7" s="259">
        <v>3</v>
      </c>
      <c r="J7" s="261">
        <v>4.1377314814814818E-2</v>
      </c>
      <c r="K7" s="262">
        <v>3</v>
      </c>
      <c r="L7" s="49">
        <f t="shared" ref="L7:L20" si="0">J7-J6</f>
        <v>8.4490740740740533E-4</v>
      </c>
      <c r="M7" s="135">
        <v>18</v>
      </c>
      <c r="N7" s="4"/>
    </row>
    <row r="8" spans="1:14" ht="15" x14ac:dyDescent="0.2">
      <c r="A8" s="134" t="s">
        <v>9</v>
      </c>
      <c r="B8" s="205" t="s">
        <v>111</v>
      </c>
      <c r="C8" s="258">
        <v>2.4826388888888887E-2</v>
      </c>
      <c r="D8" s="258">
        <v>2.4826388888888887E-2</v>
      </c>
      <c r="E8" s="258">
        <v>4.6412037037037036E-2</v>
      </c>
      <c r="F8" s="258">
        <v>2.0312499999999997E-2</v>
      </c>
      <c r="G8" s="259">
        <v>4</v>
      </c>
      <c r="H8" s="260">
        <v>2.1585648148148152E-2</v>
      </c>
      <c r="I8" s="259">
        <v>4</v>
      </c>
      <c r="J8" s="261">
        <v>4.189814814814815E-2</v>
      </c>
      <c r="K8" s="262">
        <v>4</v>
      </c>
      <c r="L8" s="49">
        <f t="shared" si="0"/>
        <v>5.2083333333333148E-4</v>
      </c>
      <c r="M8" s="135">
        <v>17</v>
      </c>
      <c r="N8" s="104"/>
    </row>
    <row r="9" spans="1:14" ht="16.5" customHeight="1" x14ac:dyDescent="0.2">
      <c r="A9" s="134" t="s">
        <v>10</v>
      </c>
      <c r="B9" s="205" t="s">
        <v>122</v>
      </c>
      <c r="C9" s="258">
        <v>3.079861111111111E-2</v>
      </c>
      <c r="D9" s="258">
        <v>3.079861111111111E-2</v>
      </c>
      <c r="E9" s="258">
        <v>5.2708333333333336E-2</v>
      </c>
      <c r="F9" s="258">
        <v>2.1076388888888888E-2</v>
      </c>
      <c r="G9" s="259">
        <v>5</v>
      </c>
      <c r="H9" s="260">
        <v>2.1909722222222226E-2</v>
      </c>
      <c r="I9" s="259">
        <v>5</v>
      </c>
      <c r="J9" s="261">
        <v>4.2986111111111114E-2</v>
      </c>
      <c r="K9" s="262">
        <v>5</v>
      </c>
      <c r="L9" s="49">
        <f t="shared" si="0"/>
        <v>1.0879629629629642E-3</v>
      </c>
      <c r="M9" s="135">
        <v>16</v>
      </c>
      <c r="N9" s="104"/>
    </row>
    <row r="10" spans="1:14" ht="15" x14ac:dyDescent="0.2">
      <c r="A10" s="134" t="s">
        <v>11</v>
      </c>
      <c r="B10" s="205" t="s">
        <v>33</v>
      </c>
      <c r="C10" s="258">
        <v>2.7835648148148151E-2</v>
      </c>
      <c r="D10" s="258">
        <v>2.7835648148148151E-2</v>
      </c>
      <c r="E10" s="258">
        <v>5.1435185185185188E-2</v>
      </c>
      <c r="F10" s="258">
        <v>2.1585648148148152E-2</v>
      </c>
      <c r="G10" s="259">
        <v>6</v>
      </c>
      <c r="H10" s="260">
        <v>2.3599537037037037E-2</v>
      </c>
      <c r="I10" s="259">
        <v>6</v>
      </c>
      <c r="J10" s="261">
        <v>4.5185185185185189E-2</v>
      </c>
      <c r="K10" s="262">
        <v>6</v>
      </c>
      <c r="L10" s="49">
        <f t="shared" si="0"/>
        <v>2.1990740740740755E-3</v>
      </c>
      <c r="M10" s="135">
        <v>15</v>
      </c>
      <c r="N10" s="104"/>
    </row>
    <row r="11" spans="1:14" ht="15" x14ac:dyDescent="0.2">
      <c r="A11" s="134" t="s">
        <v>12</v>
      </c>
      <c r="B11" s="205" t="s">
        <v>79</v>
      </c>
      <c r="C11" s="258">
        <v>3.4467592592592591E-2</v>
      </c>
      <c r="D11" s="258">
        <v>3.4467592592592591E-2</v>
      </c>
      <c r="E11" s="258">
        <v>5.8715277777777776E-2</v>
      </c>
      <c r="F11" s="258">
        <v>2.2314814814814815E-2</v>
      </c>
      <c r="G11" s="259">
        <v>7</v>
      </c>
      <c r="H11" s="260">
        <v>2.4247685185185185E-2</v>
      </c>
      <c r="I11" s="259">
        <v>8</v>
      </c>
      <c r="J11" s="261">
        <v>4.65625E-2</v>
      </c>
      <c r="K11" s="262">
        <v>7</v>
      </c>
      <c r="L11" s="49">
        <f t="shared" si="0"/>
        <v>1.3773148148148104E-3</v>
      </c>
      <c r="M11" s="135">
        <v>14</v>
      </c>
      <c r="N11" s="104"/>
    </row>
    <row r="12" spans="1:14" ht="15" x14ac:dyDescent="0.2">
      <c r="A12" s="134" t="s">
        <v>13</v>
      </c>
      <c r="B12" s="205" t="s">
        <v>31</v>
      </c>
      <c r="C12" s="258">
        <v>2.8101851851851854E-2</v>
      </c>
      <c r="D12" s="258">
        <v>2.8101851851851854E-2</v>
      </c>
      <c r="E12" s="258">
        <v>5.1840277777777777E-2</v>
      </c>
      <c r="F12" s="258">
        <v>2.2893518518518521E-2</v>
      </c>
      <c r="G12" s="259">
        <v>9</v>
      </c>
      <c r="H12" s="260">
        <v>2.373842592592592E-2</v>
      </c>
      <c r="I12" s="259">
        <v>7</v>
      </c>
      <c r="J12" s="261">
        <v>4.6631944444444441E-2</v>
      </c>
      <c r="K12" s="262">
        <v>8</v>
      </c>
      <c r="L12" s="49">
        <f t="shared" si="0"/>
        <v>6.9444444444441422E-5</v>
      </c>
      <c r="M12" s="135">
        <v>13</v>
      </c>
      <c r="N12" s="104"/>
    </row>
    <row r="13" spans="1:14" ht="15" x14ac:dyDescent="0.2">
      <c r="A13" s="134" t="s">
        <v>14</v>
      </c>
      <c r="B13" s="205" t="s">
        <v>60</v>
      </c>
      <c r="C13" s="258">
        <v>2.8298611111111111E-2</v>
      </c>
      <c r="D13" s="258">
        <v>2.8298611111111111E-2</v>
      </c>
      <c r="E13" s="258">
        <v>5.3240740740740734E-2</v>
      </c>
      <c r="F13" s="258">
        <v>2.2743055555555555E-2</v>
      </c>
      <c r="G13" s="259">
        <v>8</v>
      </c>
      <c r="H13" s="260">
        <v>2.4942129629629623E-2</v>
      </c>
      <c r="I13" s="259">
        <v>9</v>
      </c>
      <c r="J13" s="261">
        <v>4.7685185185185178E-2</v>
      </c>
      <c r="K13" s="262">
        <v>9</v>
      </c>
      <c r="L13" s="49">
        <f t="shared" si="0"/>
        <v>1.0532407407407365E-3</v>
      </c>
      <c r="M13" s="135">
        <v>12</v>
      </c>
      <c r="N13" s="104"/>
    </row>
    <row r="14" spans="1:14" ht="15" x14ac:dyDescent="0.2">
      <c r="A14" s="134" t="s">
        <v>15</v>
      </c>
      <c r="B14" s="205" t="s">
        <v>158</v>
      </c>
      <c r="C14" s="258">
        <v>3.2557870370370369E-2</v>
      </c>
      <c r="D14" s="258">
        <v>3.2557870370370369E-2</v>
      </c>
      <c r="E14" s="258">
        <v>5.7499999999999996E-2</v>
      </c>
      <c r="F14" s="258">
        <v>2.3182870370370368E-2</v>
      </c>
      <c r="G14" s="259">
        <v>10</v>
      </c>
      <c r="H14" s="260">
        <v>2.4942129629629627E-2</v>
      </c>
      <c r="I14" s="259">
        <v>10</v>
      </c>
      <c r="J14" s="261">
        <v>4.8124999999999994E-2</v>
      </c>
      <c r="K14" s="262">
        <v>10</v>
      </c>
      <c r="L14" s="49">
        <f t="shared" si="0"/>
        <v>4.3981481481481649E-4</v>
      </c>
      <c r="M14" s="135">
        <v>11</v>
      </c>
      <c r="N14" s="104"/>
    </row>
    <row r="15" spans="1:14" ht="15" x14ac:dyDescent="0.2">
      <c r="A15" s="134" t="s">
        <v>16</v>
      </c>
      <c r="B15" s="205" t="s">
        <v>29</v>
      </c>
      <c r="C15" s="258">
        <v>3.4699074074074077E-2</v>
      </c>
      <c r="D15" s="258">
        <v>3.4699074074074077E-2</v>
      </c>
      <c r="E15" s="258">
        <v>6.0219907407407403E-2</v>
      </c>
      <c r="F15" s="258">
        <v>2.4629629629629633E-2</v>
      </c>
      <c r="G15" s="259">
        <v>13</v>
      </c>
      <c r="H15" s="260">
        <v>2.5520833333333326E-2</v>
      </c>
      <c r="I15" s="259">
        <v>12</v>
      </c>
      <c r="J15" s="261">
        <v>5.0150462962962959E-2</v>
      </c>
      <c r="K15" s="262">
        <v>11</v>
      </c>
      <c r="L15" s="49">
        <f t="shared" si="0"/>
        <v>2.025462962962965E-3</v>
      </c>
      <c r="M15" s="135">
        <v>10</v>
      </c>
      <c r="N15" s="104"/>
    </row>
    <row r="16" spans="1:14" ht="15" x14ac:dyDescent="0.2">
      <c r="A16" s="134" t="s">
        <v>17</v>
      </c>
      <c r="B16" s="205" t="s">
        <v>40</v>
      </c>
      <c r="C16" s="258">
        <v>3.1782407407407405E-2</v>
      </c>
      <c r="D16" s="258">
        <v>3.1782407407407405E-2</v>
      </c>
      <c r="E16" s="258">
        <v>5.7164351851851848E-2</v>
      </c>
      <c r="F16" s="258">
        <v>2.4837962962962961E-2</v>
      </c>
      <c r="G16" s="259">
        <v>14</v>
      </c>
      <c r="H16" s="260">
        <v>2.5381944444444447E-2</v>
      </c>
      <c r="I16" s="259">
        <v>11</v>
      </c>
      <c r="J16" s="261">
        <v>5.0219907407407408E-2</v>
      </c>
      <c r="K16" s="262">
        <v>12</v>
      </c>
      <c r="L16" s="49">
        <f t="shared" si="0"/>
        <v>6.9444444444448361E-5</v>
      </c>
      <c r="M16" s="135">
        <v>9</v>
      </c>
      <c r="N16" s="104"/>
    </row>
    <row r="17" spans="1:16" ht="15" x14ac:dyDescent="0.2">
      <c r="A17" s="134" t="s">
        <v>18</v>
      </c>
      <c r="B17" s="205" t="s">
        <v>126</v>
      </c>
      <c r="C17" s="258">
        <v>3.3055555555555553E-2</v>
      </c>
      <c r="D17" s="258">
        <v>3.3055555555555553E-2</v>
      </c>
      <c r="E17" s="258">
        <v>5.9548611111111115E-2</v>
      </c>
      <c r="F17" s="258">
        <v>2.4027777777777773E-2</v>
      </c>
      <c r="G17" s="259">
        <v>11</v>
      </c>
      <c r="H17" s="260">
        <v>2.6493055555555561E-2</v>
      </c>
      <c r="I17" s="259">
        <v>14</v>
      </c>
      <c r="J17" s="261">
        <v>5.0520833333333334E-2</v>
      </c>
      <c r="K17" s="262">
        <v>13</v>
      </c>
      <c r="L17" s="49">
        <f t="shared" si="0"/>
        <v>3.0092592592592671E-4</v>
      </c>
      <c r="M17" s="135">
        <v>8</v>
      </c>
      <c r="N17" s="104"/>
    </row>
    <row r="18" spans="1:16" ht="15" x14ac:dyDescent="0.2">
      <c r="A18" s="134" t="s">
        <v>19</v>
      </c>
      <c r="B18" s="205" t="s">
        <v>34</v>
      </c>
      <c r="C18" s="258">
        <v>3.30787037037037E-2</v>
      </c>
      <c r="D18" s="258">
        <v>3.30787037037037E-2</v>
      </c>
      <c r="E18" s="258">
        <v>5.9432870370370372E-2</v>
      </c>
      <c r="F18" s="258">
        <v>2.4398148148148145E-2</v>
      </c>
      <c r="G18" s="259">
        <v>12</v>
      </c>
      <c r="H18" s="260">
        <v>2.6354166666666675E-2</v>
      </c>
      <c r="I18" s="259">
        <v>13</v>
      </c>
      <c r="J18" s="261">
        <v>5.075231481481482E-2</v>
      </c>
      <c r="K18" s="262">
        <v>14</v>
      </c>
      <c r="L18" s="49">
        <f t="shared" si="0"/>
        <v>2.3148148148148529E-4</v>
      </c>
      <c r="M18" s="135">
        <v>7</v>
      </c>
      <c r="N18" s="104"/>
    </row>
    <row r="19" spans="1:16" ht="15" x14ac:dyDescent="0.2">
      <c r="A19" s="134" t="s">
        <v>20</v>
      </c>
      <c r="B19" s="205" t="s">
        <v>103</v>
      </c>
      <c r="C19" s="258">
        <v>3.4166666666666672E-2</v>
      </c>
      <c r="D19" s="258">
        <v>3.4166666666666672E-2</v>
      </c>
      <c r="E19" s="258">
        <v>6.3877314814814817E-2</v>
      </c>
      <c r="F19" s="258">
        <v>2.930555555555556E-2</v>
      </c>
      <c r="G19" s="259">
        <v>15</v>
      </c>
      <c r="H19" s="260">
        <v>2.9710648148148149E-2</v>
      </c>
      <c r="I19" s="259">
        <v>15</v>
      </c>
      <c r="J19" s="261">
        <v>5.901620370370371E-2</v>
      </c>
      <c r="K19" s="262">
        <v>15</v>
      </c>
      <c r="L19" s="49">
        <f t="shared" si="0"/>
        <v>8.2638888888888901E-3</v>
      </c>
      <c r="M19" s="135">
        <v>6</v>
      </c>
      <c r="N19" s="104"/>
    </row>
    <row r="20" spans="1:16" ht="15" x14ac:dyDescent="0.2">
      <c r="A20" s="134" t="s">
        <v>21</v>
      </c>
      <c r="B20" s="205" t="s">
        <v>46</v>
      </c>
      <c r="C20" s="258">
        <v>4.2812500000000003E-2</v>
      </c>
      <c r="D20" s="258">
        <v>4.2812500000000003E-2</v>
      </c>
      <c r="E20" s="258">
        <v>8.2291666666666666E-2</v>
      </c>
      <c r="F20" s="258">
        <v>3.5520833333333335E-2</v>
      </c>
      <c r="G20" s="259">
        <v>18</v>
      </c>
      <c r="H20" s="260">
        <v>3.9479166666666662E-2</v>
      </c>
      <c r="I20" s="259">
        <v>16</v>
      </c>
      <c r="J20" s="261">
        <v>7.4999999999999997E-2</v>
      </c>
      <c r="K20" s="262">
        <v>16</v>
      </c>
      <c r="L20" s="49">
        <f t="shared" si="0"/>
        <v>1.5983796296296288E-2</v>
      </c>
      <c r="M20" s="135">
        <v>5</v>
      </c>
      <c r="N20" s="104"/>
    </row>
    <row r="21" spans="1:16" s="18" customFormat="1" ht="15" x14ac:dyDescent="0.2">
      <c r="A21" s="134" t="s">
        <v>22</v>
      </c>
      <c r="B21" s="205" t="s">
        <v>180</v>
      </c>
      <c r="C21" s="258">
        <v>3.8182870370370374E-2</v>
      </c>
      <c r="D21" s="258">
        <v>3.8182870370370374E-2</v>
      </c>
      <c r="E21" s="259" t="s">
        <v>106</v>
      </c>
      <c r="F21" s="258">
        <v>3.0543981481481484E-2</v>
      </c>
      <c r="G21" s="259">
        <v>16</v>
      </c>
      <c r="H21" s="259" t="s">
        <v>106</v>
      </c>
      <c r="I21" s="259" t="s">
        <v>106</v>
      </c>
      <c r="J21" s="263" t="s">
        <v>106</v>
      </c>
      <c r="K21" s="262" t="s">
        <v>106</v>
      </c>
      <c r="L21" s="49" t="e">
        <f t="shared" ref="L21:L22" si="1">K21-K20</f>
        <v>#VALUE!</v>
      </c>
      <c r="M21" s="135">
        <v>0</v>
      </c>
      <c r="N21" s="104"/>
    </row>
    <row r="22" spans="1:16" s="18" customFormat="1" ht="15.75" thickBot="1" x14ac:dyDescent="0.25">
      <c r="A22" s="134" t="s">
        <v>23</v>
      </c>
      <c r="B22" s="264" t="s">
        <v>41</v>
      </c>
      <c r="C22" s="265">
        <v>3.9351851851851853E-2</v>
      </c>
      <c r="D22" s="265">
        <v>3.9351851851851853E-2</v>
      </c>
      <c r="E22" s="266" t="s">
        <v>106</v>
      </c>
      <c r="F22" s="265">
        <v>3.3449074074074076E-2</v>
      </c>
      <c r="G22" s="266">
        <v>17</v>
      </c>
      <c r="H22" s="266" t="s">
        <v>106</v>
      </c>
      <c r="I22" s="266" t="s">
        <v>106</v>
      </c>
      <c r="J22" s="267" t="s">
        <v>106</v>
      </c>
      <c r="K22" s="268" t="s">
        <v>106</v>
      </c>
      <c r="L22" s="49" t="e">
        <f t="shared" si="1"/>
        <v>#VALUE!</v>
      </c>
      <c r="M22" s="135">
        <v>0</v>
      </c>
      <c r="N22" s="104"/>
    </row>
    <row r="23" spans="1:16" ht="19.5" thickBot="1" x14ac:dyDescent="0.3">
      <c r="A23" s="640" t="s">
        <v>156</v>
      </c>
      <c r="B23" s="640"/>
      <c r="C23" s="640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111"/>
    </row>
    <row r="24" spans="1:16" ht="30.75" thickBot="1" x14ac:dyDescent="0.25">
      <c r="A24" s="283" t="s">
        <v>42</v>
      </c>
      <c r="B24" s="183" t="s">
        <v>35</v>
      </c>
      <c r="C24" s="269"/>
      <c r="D24" s="188" t="s">
        <v>153</v>
      </c>
      <c r="E24" s="137" t="s">
        <v>38</v>
      </c>
      <c r="F24" s="138" t="s">
        <v>154</v>
      </c>
      <c r="G24" s="14" t="s">
        <v>44</v>
      </c>
      <c r="H24" s="14" t="s">
        <v>49</v>
      </c>
      <c r="I24" s="104"/>
      <c r="J24" s="104"/>
      <c r="K24" s="104"/>
      <c r="L24" s="104"/>
      <c r="M24" s="104"/>
      <c r="N24" s="104"/>
    </row>
    <row r="25" spans="1:16" ht="16.5" thickBot="1" x14ac:dyDescent="0.25">
      <c r="A25" s="284" t="s">
        <v>6</v>
      </c>
      <c r="B25" s="285" t="s">
        <v>88</v>
      </c>
      <c r="C25" s="286"/>
      <c r="D25" s="258">
        <v>6.9444444444444447E-4</v>
      </c>
      <c r="E25" s="258">
        <v>2.5243055555555557E-2</v>
      </c>
      <c r="F25" s="291">
        <v>2.4548611111111111E-2</v>
      </c>
      <c r="G25" s="189"/>
      <c r="H25" s="287">
        <v>20</v>
      </c>
      <c r="I25" s="104"/>
      <c r="J25" s="104"/>
      <c r="K25" s="104"/>
      <c r="L25" s="281"/>
      <c r="M25" s="249"/>
      <c r="N25" s="249"/>
      <c r="O25" s="250"/>
      <c r="P25" s="251"/>
    </row>
    <row r="26" spans="1:16" ht="15.75" x14ac:dyDescent="0.2">
      <c r="A26" s="284" t="s">
        <v>7</v>
      </c>
      <c r="B26" s="285" t="s">
        <v>76</v>
      </c>
      <c r="C26" s="288"/>
      <c r="D26" s="258">
        <v>1.3888888888888889E-3</v>
      </c>
      <c r="E26" s="258">
        <v>2.6446759259259264E-2</v>
      </c>
      <c r="F26" s="291">
        <v>2.5057870370370376E-2</v>
      </c>
      <c r="G26" s="189">
        <f>F26-F25</f>
        <v>5.0925925925926485E-4</v>
      </c>
      <c r="H26" s="287">
        <v>19</v>
      </c>
      <c r="I26" s="104"/>
      <c r="J26" s="104"/>
      <c r="K26" s="104"/>
      <c r="L26" s="282"/>
      <c r="M26" s="252"/>
      <c r="N26" s="253"/>
      <c r="O26" s="256"/>
      <c r="P26" s="257"/>
    </row>
    <row r="27" spans="1:16" ht="15.75" x14ac:dyDescent="0.2">
      <c r="A27" s="284" t="s">
        <v>8</v>
      </c>
      <c r="B27" s="289" t="s">
        <v>86</v>
      </c>
      <c r="C27" s="285"/>
      <c r="D27" s="258">
        <v>3.8194444444444443E-3</v>
      </c>
      <c r="E27" s="258">
        <v>2.9351851851851851E-2</v>
      </c>
      <c r="F27" s="291">
        <v>2.5532407407407406E-2</v>
      </c>
      <c r="G27" s="189">
        <f t="shared" ref="G27:G36" si="2">F27-F26</f>
        <v>4.7453703703703026E-4</v>
      </c>
      <c r="H27" s="287">
        <v>18</v>
      </c>
      <c r="I27" s="104"/>
      <c r="J27" s="104"/>
      <c r="K27" s="104"/>
      <c r="L27" s="279"/>
      <c r="M27" s="205"/>
      <c r="N27" s="258"/>
      <c r="O27" s="261"/>
      <c r="P27" s="262"/>
    </row>
    <row r="28" spans="1:16" ht="15.75" x14ac:dyDescent="0.2">
      <c r="A28" s="284" t="s">
        <v>9</v>
      </c>
      <c r="B28" s="286" t="s">
        <v>75</v>
      </c>
      <c r="C28" s="286"/>
      <c r="D28" s="258">
        <v>3.1249999999999997E-3</v>
      </c>
      <c r="E28" s="258">
        <v>2.8761574074074075E-2</v>
      </c>
      <c r="F28" s="291">
        <v>2.5636574074074076E-2</v>
      </c>
      <c r="G28" s="189">
        <f t="shared" si="2"/>
        <v>1.0416666666666907E-4</v>
      </c>
      <c r="H28" s="287">
        <v>17</v>
      </c>
      <c r="I28" s="104"/>
      <c r="J28" s="104"/>
      <c r="K28" s="104"/>
      <c r="L28" s="279"/>
      <c r="M28" s="205"/>
      <c r="N28" s="258"/>
      <c r="O28" s="261"/>
      <c r="P28" s="262"/>
    </row>
    <row r="29" spans="1:16" ht="15.75" x14ac:dyDescent="0.2">
      <c r="A29" s="284" t="s">
        <v>10</v>
      </c>
      <c r="B29" s="288" t="s">
        <v>133</v>
      </c>
      <c r="C29" s="288"/>
      <c r="D29" s="258">
        <v>1.736111111111111E-3</v>
      </c>
      <c r="E29" s="258">
        <v>2.7951388888888887E-2</v>
      </c>
      <c r="F29" s="291">
        <v>2.6215277777777775E-2</v>
      </c>
      <c r="G29" s="189">
        <f t="shared" si="2"/>
        <v>5.7870370370369933E-4</v>
      </c>
      <c r="H29" s="287">
        <v>16</v>
      </c>
      <c r="I29" s="104"/>
      <c r="J29" s="104"/>
      <c r="K29" s="104"/>
      <c r="L29" s="279"/>
      <c r="M29" s="205"/>
      <c r="N29" s="258"/>
      <c r="O29" s="261"/>
      <c r="P29" s="262"/>
    </row>
    <row r="30" spans="1:16" ht="15.75" x14ac:dyDescent="0.2">
      <c r="A30" s="284" t="s">
        <v>11</v>
      </c>
      <c r="B30" s="285" t="s">
        <v>80</v>
      </c>
      <c r="C30" s="285"/>
      <c r="D30" s="258">
        <v>3.4722222222222224E-4</v>
      </c>
      <c r="E30" s="260">
        <v>2.7569444444444448E-2</v>
      </c>
      <c r="F30" s="291">
        <v>2.7222222222222228E-2</v>
      </c>
      <c r="G30" s="189">
        <f t="shared" si="2"/>
        <v>1.0069444444444527E-3</v>
      </c>
      <c r="H30" s="287">
        <v>15</v>
      </c>
      <c r="I30" s="104"/>
      <c r="J30" s="104"/>
      <c r="K30" s="104"/>
      <c r="L30" s="279"/>
      <c r="M30" s="205"/>
      <c r="N30" s="258"/>
      <c r="O30" s="261"/>
      <c r="P30" s="262"/>
    </row>
    <row r="31" spans="1:16" ht="15" customHeight="1" x14ac:dyDescent="0.2">
      <c r="A31" s="284" t="s">
        <v>12</v>
      </c>
      <c r="B31" s="290" t="s">
        <v>81</v>
      </c>
      <c r="C31" s="290"/>
      <c r="D31" s="258">
        <v>3.4722222222222224E-4</v>
      </c>
      <c r="E31" s="260">
        <v>2.7604166666666666E-2</v>
      </c>
      <c r="F31" s="291">
        <v>2.7256944444444445E-2</v>
      </c>
      <c r="G31" s="189">
        <f t="shared" si="2"/>
        <v>3.4722222222217242E-5</v>
      </c>
      <c r="H31" s="287"/>
      <c r="I31" s="104"/>
      <c r="J31" s="104"/>
      <c r="K31" s="104"/>
      <c r="L31" s="279"/>
      <c r="M31" s="205"/>
      <c r="N31" s="258"/>
      <c r="O31" s="261"/>
      <c r="P31" s="262"/>
    </row>
    <row r="32" spans="1:16" s="18" customFormat="1" ht="15.75" customHeight="1" x14ac:dyDescent="0.2">
      <c r="A32" s="284" t="s">
        <v>12</v>
      </c>
      <c r="B32" s="285" t="s">
        <v>66</v>
      </c>
      <c r="C32" s="285"/>
      <c r="D32" s="258">
        <v>2.7777777777777779E-3</v>
      </c>
      <c r="E32" s="258">
        <v>3.0034722222222223E-2</v>
      </c>
      <c r="F32" s="291">
        <v>2.7256944444444445E-2</v>
      </c>
      <c r="G32" s="189">
        <f t="shared" si="2"/>
        <v>0</v>
      </c>
      <c r="H32" s="287">
        <v>14</v>
      </c>
      <c r="I32" s="104"/>
      <c r="J32" s="104"/>
      <c r="K32" s="104"/>
      <c r="L32" s="279"/>
      <c r="M32" s="205"/>
      <c r="N32" s="258"/>
      <c r="O32" s="261"/>
      <c r="P32" s="262"/>
    </row>
    <row r="33" spans="1:16" s="104" customFormat="1" ht="15.75" customHeight="1" x14ac:dyDescent="0.2">
      <c r="A33" s="284" t="s">
        <v>181</v>
      </c>
      <c r="B33" s="285" t="s">
        <v>160</v>
      </c>
      <c r="C33" s="285"/>
      <c r="D33" s="258">
        <v>3.472222222222222E-3</v>
      </c>
      <c r="E33" s="258">
        <v>3.1099537037037037E-2</v>
      </c>
      <c r="F33" s="291">
        <v>2.7627314814814813E-2</v>
      </c>
      <c r="G33" s="189">
        <f t="shared" si="2"/>
        <v>3.7037037037036813E-4</v>
      </c>
      <c r="H33" s="287"/>
      <c r="L33" s="279"/>
      <c r="M33" s="205"/>
      <c r="N33" s="258"/>
      <c r="O33" s="261"/>
      <c r="P33" s="262"/>
    </row>
    <row r="34" spans="1:16" s="104" customFormat="1" ht="15.75" customHeight="1" x14ac:dyDescent="0.25">
      <c r="A34" s="284" t="s">
        <v>15</v>
      </c>
      <c r="B34" s="248" t="s">
        <v>152</v>
      </c>
      <c r="C34" s="285"/>
      <c r="D34" s="258">
        <v>2.4305555555555556E-3</v>
      </c>
      <c r="E34" s="258">
        <v>3.1469907407407412E-2</v>
      </c>
      <c r="F34" s="291">
        <v>2.9039351851851858E-2</v>
      </c>
      <c r="G34" s="189">
        <f t="shared" si="2"/>
        <v>1.412037037037045E-3</v>
      </c>
      <c r="H34" s="287">
        <v>13</v>
      </c>
      <c r="L34" s="279"/>
      <c r="M34" s="205"/>
      <c r="N34" s="258"/>
      <c r="O34" s="261"/>
      <c r="P34" s="262"/>
    </row>
    <row r="35" spans="1:16" s="18" customFormat="1" ht="17.45" customHeight="1" x14ac:dyDescent="0.2">
      <c r="A35" s="284" t="s">
        <v>16</v>
      </c>
      <c r="B35" s="285" t="s">
        <v>182</v>
      </c>
      <c r="C35" s="285"/>
      <c r="D35" s="258">
        <v>4.1666666666666666E-3</v>
      </c>
      <c r="E35" s="258">
        <v>4.0162037037037038E-2</v>
      </c>
      <c r="F35" s="291">
        <v>3.5995370370370372E-2</v>
      </c>
      <c r="G35" s="189">
        <f t="shared" si="2"/>
        <v>6.9560185185185142E-3</v>
      </c>
      <c r="H35" s="287"/>
      <c r="I35" s="104"/>
      <c r="J35" s="104"/>
      <c r="K35" s="104"/>
      <c r="L35" s="279"/>
      <c r="M35" s="205"/>
      <c r="N35" s="258"/>
      <c r="O35" s="261"/>
      <c r="P35" s="262"/>
    </row>
    <row r="36" spans="1:16" ht="18.600000000000001" customHeight="1" x14ac:dyDescent="0.25">
      <c r="A36" s="284" t="s">
        <v>17</v>
      </c>
      <c r="B36" s="244" t="s">
        <v>105</v>
      </c>
      <c r="C36" s="244"/>
      <c r="D36" s="258">
        <v>2.0833333333333333E-3</v>
      </c>
      <c r="E36" s="258">
        <v>4.0636574074074075E-2</v>
      </c>
      <c r="F36" s="291">
        <v>3.8553240740740742E-2</v>
      </c>
      <c r="G36" s="189">
        <f t="shared" si="2"/>
        <v>2.5578703703703701E-3</v>
      </c>
      <c r="H36" s="287">
        <v>12</v>
      </c>
      <c r="I36" s="104"/>
      <c r="J36" s="104"/>
      <c r="K36" s="104"/>
      <c r="L36" s="279"/>
      <c r="M36" s="205"/>
      <c r="N36" s="258"/>
      <c r="O36" s="261"/>
      <c r="P36" s="262"/>
    </row>
    <row r="37" spans="1:16" ht="19.5" thickBot="1" x14ac:dyDescent="0.3">
      <c r="A37" s="633" t="s">
        <v>99</v>
      </c>
      <c r="B37" s="634"/>
      <c r="C37" s="634"/>
      <c r="D37" s="635"/>
      <c r="E37" s="635"/>
      <c r="F37" s="635"/>
      <c r="G37" s="635"/>
      <c r="H37" s="635"/>
      <c r="I37" s="635"/>
      <c r="J37" s="635"/>
      <c r="K37" s="635"/>
      <c r="L37" s="635"/>
      <c r="M37" s="635"/>
      <c r="N37" s="111"/>
    </row>
    <row r="38" spans="1:16" ht="30.75" thickBot="1" x14ac:dyDescent="0.25">
      <c r="A38" s="292" t="s">
        <v>42</v>
      </c>
      <c r="B38" s="292" t="s">
        <v>35</v>
      </c>
      <c r="C38" s="292"/>
      <c r="D38" s="293" t="s">
        <v>153</v>
      </c>
      <c r="E38" s="293" t="s">
        <v>38</v>
      </c>
      <c r="F38" s="293" t="s">
        <v>154</v>
      </c>
      <c r="G38" s="293" t="s">
        <v>44</v>
      </c>
      <c r="H38" s="293" t="s">
        <v>49</v>
      </c>
      <c r="I38" s="104"/>
      <c r="J38" s="104"/>
      <c r="K38" s="104"/>
      <c r="L38" s="270"/>
      <c r="M38" s="271"/>
      <c r="N38" s="271"/>
      <c r="O38" s="272"/>
      <c r="P38" s="273"/>
    </row>
    <row r="39" spans="1:16" ht="15.75" x14ac:dyDescent="0.25">
      <c r="A39" s="294" t="s">
        <v>6</v>
      </c>
      <c r="B39" s="184" t="s">
        <v>95</v>
      </c>
      <c r="C39" s="184"/>
      <c r="D39" s="185">
        <v>0</v>
      </c>
      <c r="E39" s="260">
        <v>2.6712962962962966E-2</v>
      </c>
      <c r="F39" s="261">
        <v>2.6712962962962966E-2</v>
      </c>
      <c r="G39" s="186"/>
      <c r="H39" s="295">
        <v>10</v>
      </c>
      <c r="I39" s="104"/>
      <c r="J39" s="104"/>
      <c r="K39" s="104"/>
      <c r="L39" s="274"/>
      <c r="M39" s="275"/>
      <c r="N39" s="276"/>
      <c r="O39" s="277"/>
      <c r="P39" s="278"/>
    </row>
    <row r="40" spans="1:16" ht="15.75" x14ac:dyDescent="0.25">
      <c r="A40" s="294" t="s">
        <v>7</v>
      </c>
      <c r="B40" s="184" t="s">
        <v>157</v>
      </c>
      <c r="C40" s="184"/>
      <c r="D40" s="185">
        <v>0</v>
      </c>
      <c r="E40" s="260">
        <v>3.5694444444444445E-2</v>
      </c>
      <c r="F40" s="261">
        <v>3.5347222222222224E-2</v>
      </c>
      <c r="G40" s="186">
        <f>F40-F39</f>
        <v>8.6342592592592582E-3</v>
      </c>
      <c r="H40" s="295">
        <v>9</v>
      </c>
      <c r="I40" s="104"/>
      <c r="J40" s="104"/>
      <c r="K40" s="104"/>
      <c r="L40" s="279"/>
      <c r="M40" s="205"/>
      <c r="N40" s="260"/>
      <c r="O40" s="261"/>
      <c r="P40" s="280"/>
    </row>
    <row r="41" spans="1:16" ht="15.75" x14ac:dyDescent="0.25">
      <c r="A41" s="294" t="s">
        <v>8</v>
      </c>
      <c r="B41" s="184" t="s">
        <v>96</v>
      </c>
      <c r="C41" s="184"/>
      <c r="D41" s="185">
        <v>0</v>
      </c>
      <c r="E41" s="258">
        <v>4.2314814814814812E-2</v>
      </c>
      <c r="F41" s="261">
        <v>4.1967592592592591E-2</v>
      </c>
      <c r="G41" s="186">
        <f t="shared" ref="G41:G42" si="3">F41-F40</f>
        <v>6.6203703703703667E-3</v>
      </c>
      <c r="H41" s="295">
        <v>8</v>
      </c>
      <c r="I41" s="104"/>
      <c r="J41" s="104"/>
      <c r="K41" s="104"/>
      <c r="L41" s="279"/>
      <c r="M41" s="205"/>
      <c r="N41" s="260"/>
      <c r="O41" s="261"/>
      <c r="P41" s="280"/>
    </row>
    <row r="42" spans="1:16" ht="15.75" x14ac:dyDescent="0.25">
      <c r="A42" s="294" t="s">
        <v>9</v>
      </c>
      <c r="B42" s="187" t="s">
        <v>134</v>
      </c>
      <c r="C42" s="187"/>
      <c r="D42" s="185">
        <v>0</v>
      </c>
      <c r="E42" s="258">
        <v>5.9953703703703703E-2</v>
      </c>
      <c r="F42" s="261">
        <v>5.9953703703703703E-2</v>
      </c>
      <c r="G42" s="186">
        <f t="shared" si="3"/>
        <v>1.7986111111111112E-2</v>
      </c>
      <c r="H42" s="295">
        <v>7</v>
      </c>
      <c r="I42" s="104" t="s">
        <v>183</v>
      </c>
      <c r="J42" s="104"/>
      <c r="K42" s="104"/>
      <c r="L42" s="279"/>
      <c r="M42" s="205"/>
      <c r="N42" s="260"/>
      <c r="O42" s="261"/>
      <c r="P42" s="280"/>
    </row>
    <row r="43" spans="1:16" x14ac:dyDescent="0.2">
      <c r="A43" s="104"/>
      <c r="B43" s="104"/>
      <c r="F43" s="104"/>
      <c r="G43" s="104"/>
      <c r="H43" s="104"/>
      <c r="I43" s="104"/>
      <c r="J43" s="104"/>
      <c r="K43" s="104"/>
      <c r="L43" s="104"/>
      <c r="M43" s="3"/>
      <c r="N43" s="104"/>
    </row>
  </sheetData>
  <mergeCells count="4">
    <mergeCell ref="A37:M37"/>
    <mergeCell ref="A1:M1"/>
    <mergeCell ref="A3:M3"/>
    <mergeCell ref="A23:M23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7"/>
  <sheetViews>
    <sheetView topLeftCell="A24" zoomScale="87" zoomScaleNormal="87" workbookViewId="0">
      <selection activeCell="K40" sqref="K40"/>
    </sheetView>
  </sheetViews>
  <sheetFormatPr defaultRowHeight="12.75" x14ac:dyDescent="0.2"/>
  <cols>
    <col min="2" max="2" width="24.7109375" customWidth="1"/>
    <col min="9" max="9" width="14.85546875" customWidth="1"/>
    <col min="10" max="10" width="11.5703125" style="299" customWidth="1"/>
    <col min="11" max="11" width="11.5703125" style="104" customWidth="1"/>
    <col min="12" max="12" width="9.140625" style="3"/>
  </cols>
  <sheetData>
    <row r="1" spans="1:12" ht="18" x14ac:dyDescent="0.25">
      <c r="A1" s="642" t="s">
        <v>277</v>
      </c>
      <c r="B1" s="643"/>
      <c r="C1" s="643"/>
      <c r="D1" s="643"/>
      <c r="E1" s="643"/>
      <c r="F1" s="643"/>
      <c r="G1" s="643"/>
      <c r="H1" s="643"/>
      <c r="I1" s="298"/>
      <c r="K1"/>
      <c r="L1"/>
    </row>
    <row r="2" spans="1:12" ht="18.75" thickBot="1" x14ac:dyDescent="0.3">
      <c r="A2" s="300" t="s">
        <v>92</v>
      </c>
      <c r="B2" s="298"/>
      <c r="C2" s="307"/>
      <c r="D2" s="307"/>
      <c r="E2" s="307"/>
      <c r="F2" s="307"/>
      <c r="G2" s="307"/>
      <c r="H2" s="307"/>
      <c r="I2" s="298"/>
      <c r="K2"/>
      <c r="L2"/>
    </row>
    <row r="3" spans="1:12" ht="48" thickBot="1" x14ac:dyDescent="0.25">
      <c r="A3" s="325" t="s">
        <v>0</v>
      </c>
      <c r="B3" s="318" t="s">
        <v>1</v>
      </c>
      <c r="C3" s="314" t="s">
        <v>87</v>
      </c>
      <c r="D3" s="314" t="s">
        <v>0</v>
      </c>
      <c r="E3" s="314" t="s">
        <v>85</v>
      </c>
      <c r="F3" s="329" t="s">
        <v>0</v>
      </c>
      <c r="G3" s="315" t="s">
        <v>184</v>
      </c>
      <c r="H3" s="316" t="s">
        <v>131</v>
      </c>
      <c r="I3" s="317" t="s">
        <v>185</v>
      </c>
      <c r="J3" s="299" t="s">
        <v>37</v>
      </c>
      <c r="K3"/>
      <c r="L3"/>
    </row>
    <row r="4" spans="1:12" ht="15.75" x14ac:dyDescent="0.25">
      <c r="A4" s="326">
        <v>1</v>
      </c>
      <c r="B4" s="319" t="s">
        <v>60</v>
      </c>
      <c r="C4" s="303">
        <v>41.5</v>
      </c>
      <c r="D4" s="304">
        <v>1</v>
      </c>
      <c r="E4" s="303">
        <v>42.19</v>
      </c>
      <c r="F4" s="308">
        <v>1</v>
      </c>
      <c r="G4" s="309">
        <v>83.69</v>
      </c>
      <c r="H4" s="330">
        <v>1</v>
      </c>
      <c r="I4" s="308"/>
      <c r="J4" s="296">
        <v>20</v>
      </c>
      <c r="K4"/>
      <c r="L4"/>
    </row>
    <row r="5" spans="1:12" ht="15.75" x14ac:dyDescent="0.25">
      <c r="A5" s="327">
        <v>2</v>
      </c>
      <c r="B5" s="320" t="s">
        <v>128</v>
      </c>
      <c r="C5" s="301">
        <v>43.81</v>
      </c>
      <c r="D5" s="302">
        <v>2</v>
      </c>
      <c r="E5" s="301">
        <v>43.38</v>
      </c>
      <c r="F5" s="310">
        <v>2</v>
      </c>
      <c r="G5" s="311">
        <v>87.19</v>
      </c>
      <c r="H5" s="331">
        <v>2</v>
      </c>
      <c r="I5" s="297">
        <v>3.5</v>
      </c>
      <c r="J5" s="259">
        <v>19</v>
      </c>
      <c r="K5"/>
      <c r="L5"/>
    </row>
    <row r="6" spans="1:12" ht="15.75" x14ac:dyDescent="0.25">
      <c r="A6" s="327">
        <v>3</v>
      </c>
      <c r="B6" s="322" t="s">
        <v>30</v>
      </c>
      <c r="C6" s="301">
        <v>44.87</v>
      </c>
      <c r="D6" s="302">
        <v>4</v>
      </c>
      <c r="E6" s="301">
        <v>44.31</v>
      </c>
      <c r="F6" s="310">
        <v>3</v>
      </c>
      <c r="G6" s="311">
        <v>89.18</v>
      </c>
      <c r="H6" s="331">
        <v>3</v>
      </c>
      <c r="I6" s="297">
        <v>1.9900000000000091</v>
      </c>
      <c r="J6" s="296">
        <v>18</v>
      </c>
      <c r="K6"/>
      <c r="L6"/>
    </row>
    <row r="7" spans="1:12" ht="15.75" x14ac:dyDescent="0.25">
      <c r="A7" s="327">
        <v>4</v>
      </c>
      <c r="B7" s="321" t="s">
        <v>39</v>
      </c>
      <c r="C7" s="301">
        <v>44.54</v>
      </c>
      <c r="D7" s="302">
        <v>3</v>
      </c>
      <c r="E7" s="301">
        <v>44.75</v>
      </c>
      <c r="F7" s="310">
        <v>5</v>
      </c>
      <c r="G7" s="311">
        <v>89.289999999999992</v>
      </c>
      <c r="H7" s="331">
        <v>4</v>
      </c>
      <c r="I7" s="297">
        <v>0.10999999999998522</v>
      </c>
      <c r="J7" s="259">
        <v>17</v>
      </c>
      <c r="K7"/>
      <c r="L7"/>
    </row>
    <row r="8" spans="1:12" ht="15.75" x14ac:dyDescent="0.25">
      <c r="A8" s="327">
        <v>5</v>
      </c>
      <c r="B8" s="321" t="s">
        <v>79</v>
      </c>
      <c r="C8" s="301">
        <v>45.71</v>
      </c>
      <c r="D8" s="302">
        <v>5</v>
      </c>
      <c r="E8" s="301">
        <v>45.22</v>
      </c>
      <c r="F8" s="310">
        <v>6</v>
      </c>
      <c r="G8" s="311">
        <v>90.93</v>
      </c>
      <c r="H8" s="331">
        <v>5</v>
      </c>
      <c r="I8" s="297">
        <v>1.6400000000000148</v>
      </c>
      <c r="J8" s="296">
        <v>16</v>
      </c>
      <c r="K8"/>
      <c r="L8"/>
    </row>
    <row r="9" spans="1:12" ht="15.75" x14ac:dyDescent="0.25">
      <c r="A9" s="327">
        <v>6</v>
      </c>
      <c r="B9" s="321" t="s">
        <v>126</v>
      </c>
      <c r="C9" s="301">
        <v>47.59</v>
      </c>
      <c r="D9" s="302">
        <v>8</v>
      </c>
      <c r="E9" s="301">
        <v>44.35</v>
      </c>
      <c r="F9" s="310">
        <v>4</v>
      </c>
      <c r="G9" s="311">
        <v>91.94</v>
      </c>
      <c r="H9" s="331">
        <v>6</v>
      </c>
      <c r="I9" s="297">
        <v>1.0099999999999909</v>
      </c>
      <c r="J9" s="259">
        <v>15</v>
      </c>
      <c r="K9"/>
      <c r="L9"/>
    </row>
    <row r="10" spans="1:12" ht="15.75" x14ac:dyDescent="0.25">
      <c r="A10" s="327">
        <v>7</v>
      </c>
      <c r="B10" s="323" t="s">
        <v>122</v>
      </c>
      <c r="C10" s="301">
        <v>45.84</v>
      </c>
      <c r="D10" s="302">
        <v>6</v>
      </c>
      <c r="E10" s="301">
        <v>46.25</v>
      </c>
      <c r="F10" s="310">
        <v>7</v>
      </c>
      <c r="G10" s="311">
        <v>92.09</v>
      </c>
      <c r="H10" s="331">
        <v>7</v>
      </c>
      <c r="I10" s="297">
        <v>0.15000000000000568</v>
      </c>
      <c r="J10" s="296">
        <v>14</v>
      </c>
      <c r="K10"/>
      <c r="L10"/>
    </row>
    <row r="11" spans="1:12" s="18" customFormat="1" ht="15.75" x14ac:dyDescent="0.25">
      <c r="A11" s="327">
        <v>8</v>
      </c>
      <c r="B11" s="321" t="s">
        <v>111</v>
      </c>
      <c r="C11" s="301">
        <v>46.78</v>
      </c>
      <c r="D11" s="302">
        <v>7</v>
      </c>
      <c r="E11" s="301">
        <v>47.13</v>
      </c>
      <c r="F11" s="310">
        <v>8</v>
      </c>
      <c r="G11" s="311">
        <v>93.91</v>
      </c>
      <c r="H11" s="331">
        <v>8</v>
      </c>
      <c r="I11" s="297">
        <v>1.8199999999999932</v>
      </c>
      <c r="J11" s="259">
        <v>13</v>
      </c>
    </row>
    <row r="12" spans="1:12" ht="15.75" x14ac:dyDescent="0.25">
      <c r="A12" s="327">
        <v>9</v>
      </c>
      <c r="B12" s="321" t="s">
        <v>47</v>
      </c>
      <c r="C12" s="301">
        <v>48.22</v>
      </c>
      <c r="D12" s="302">
        <v>9</v>
      </c>
      <c r="E12" s="301">
        <v>49.26</v>
      </c>
      <c r="F12" s="310">
        <v>9</v>
      </c>
      <c r="G12" s="311">
        <v>97.47999999999999</v>
      </c>
      <c r="H12" s="331">
        <v>9</v>
      </c>
      <c r="I12" s="297">
        <v>3.5699999999999932</v>
      </c>
      <c r="J12" s="296">
        <v>12</v>
      </c>
      <c r="K12"/>
      <c r="L12"/>
    </row>
    <row r="13" spans="1:12" ht="15.75" x14ac:dyDescent="0.25">
      <c r="A13" s="327">
        <v>10</v>
      </c>
      <c r="B13" s="321" t="s">
        <v>158</v>
      </c>
      <c r="C13" s="301">
        <v>50.63</v>
      </c>
      <c r="D13" s="302">
        <v>11</v>
      </c>
      <c r="E13" s="301">
        <v>49.93</v>
      </c>
      <c r="F13" s="310">
        <v>10</v>
      </c>
      <c r="G13" s="311">
        <v>100.56</v>
      </c>
      <c r="H13" s="331">
        <v>10</v>
      </c>
      <c r="I13" s="297">
        <v>3.0800000000000125</v>
      </c>
      <c r="J13" s="259">
        <v>11</v>
      </c>
      <c r="K13"/>
      <c r="L13"/>
    </row>
    <row r="14" spans="1:12" ht="15.75" x14ac:dyDescent="0.25">
      <c r="A14" s="327">
        <v>11</v>
      </c>
      <c r="B14" s="321" t="s">
        <v>31</v>
      </c>
      <c r="C14" s="301">
        <v>50.87</v>
      </c>
      <c r="D14" s="302">
        <v>12</v>
      </c>
      <c r="E14" s="301">
        <v>50.22</v>
      </c>
      <c r="F14" s="310">
        <v>11</v>
      </c>
      <c r="G14" s="311">
        <v>101.09</v>
      </c>
      <c r="H14" s="331">
        <v>11</v>
      </c>
      <c r="I14" s="297">
        <v>0.53000000000000114</v>
      </c>
      <c r="J14" s="296">
        <v>10</v>
      </c>
      <c r="K14"/>
      <c r="L14"/>
    </row>
    <row r="15" spans="1:12" ht="15.75" x14ac:dyDescent="0.25">
      <c r="A15" s="327">
        <v>12</v>
      </c>
      <c r="B15" s="321" t="s">
        <v>65</v>
      </c>
      <c r="C15" s="301">
        <v>49.94</v>
      </c>
      <c r="D15" s="302">
        <v>10</v>
      </c>
      <c r="E15" s="301">
        <v>52.93</v>
      </c>
      <c r="F15" s="310">
        <v>14</v>
      </c>
      <c r="G15" s="311">
        <v>102.87</v>
      </c>
      <c r="H15" s="331">
        <v>12</v>
      </c>
      <c r="I15" s="297">
        <v>1.7800000000000011</v>
      </c>
      <c r="J15" s="259">
        <v>9</v>
      </c>
      <c r="K15"/>
      <c r="L15"/>
    </row>
    <row r="16" spans="1:12" ht="15.75" x14ac:dyDescent="0.25">
      <c r="A16" s="327">
        <v>13</v>
      </c>
      <c r="B16" s="323" t="s">
        <v>32</v>
      </c>
      <c r="C16" s="301">
        <v>52.72</v>
      </c>
      <c r="D16" s="302">
        <v>15</v>
      </c>
      <c r="E16" s="301">
        <v>51.69</v>
      </c>
      <c r="F16" s="310">
        <v>12</v>
      </c>
      <c r="G16" s="311">
        <v>104.41</v>
      </c>
      <c r="H16" s="331">
        <v>13</v>
      </c>
      <c r="I16" s="297">
        <v>1.539999999999992</v>
      </c>
      <c r="J16" s="296">
        <v>8</v>
      </c>
      <c r="K16"/>
      <c r="L16"/>
    </row>
    <row r="17" spans="1:12" ht="15.75" x14ac:dyDescent="0.25">
      <c r="A17" s="327">
        <v>14</v>
      </c>
      <c r="B17" s="321" t="s">
        <v>91</v>
      </c>
      <c r="C17" s="301">
        <v>52.53</v>
      </c>
      <c r="D17" s="302">
        <v>14</v>
      </c>
      <c r="E17" s="301">
        <v>52.19</v>
      </c>
      <c r="F17" s="310">
        <v>13</v>
      </c>
      <c r="G17" s="311">
        <v>104.72</v>
      </c>
      <c r="H17" s="331">
        <v>14</v>
      </c>
      <c r="I17" s="297">
        <v>0.31000000000000227</v>
      </c>
      <c r="J17" s="259"/>
      <c r="K17"/>
      <c r="L17"/>
    </row>
    <row r="18" spans="1:12" ht="15.75" x14ac:dyDescent="0.25">
      <c r="A18" s="327">
        <v>15</v>
      </c>
      <c r="B18" s="323" t="s">
        <v>40</v>
      </c>
      <c r="C18" s="301">
        <v>53.33</v>
      </c>
      <c r="D18" s="302">
        <v>16</v>
      </c>
      <c r="E18" s="301">
        <v>53.25</v>
      </c>
      <c r="F18" s="310">
        <v>15</v>
      </c>
      <c r="G18" s="311">
        <v>106.58</v>
      </c>
      <c r="H18" s="331">
        <v>15</v>
      </c>
      <c r="I18" s="297">
        <v>1.8599999999999994</v>
      </c>
      <c r="J18" s="296">
        <v>7</v>
      </c>
      <c r="K18"/>
      <c r="L18"/>
    </row>
    <row r="19" spans="1:12" ht="15.75" x14ac:dyDescent="0.25">
      <c r="A19" s="327">
        <v>16</v>
      </c>
      <c r="B19" s="323" t="s">
        <v>34</v>
      </c>
      <c r="C19" s="301">
        <v>51.75</v>
      </c>
      <c r="D19" s="302">
        <v>13</v>
      </c>
      <c r="E19" s="301">
        <v>59.31</v>
      </c>
      <c r="F19" s="310">
        <v>18</v>
      </c>
      <c r="G19" s="311">
        <v>111.06</v>
      </c>
      <c r="H19" s="331">
        <v>16</v>
      </c>
      <c r="I19" s="297">
        <v>4.480000000000004</v>
      </c>
      <c r="J19" s="259">
        <v>6</v>
      </c>
      <c r="K19"/>
      <c r="L19"/>
    </row>
    <row r="20" spans="1:12" ht="15.75" x14ac:dyDescent="0.25">
      <c r="A20" s="327">
        <v>17</v>
      </c>
      <c r="B20" s="323" t="s">
        <v>29</v>
      </c>
      <c r="C20" s="301">
        <v>55.94</v>
      </c>
      <c r="D20" s="302">
        <v>18</v>
      </c>
      <c r="E20" s="301">
        <v>58.15</v>
      </c>
      <c r="F20" s="310">
        <v>16</v>
      </c>
      <c r="G20" s="311">
        <v>114.09</v>
      </c>
      <c r="H20" s="331">
        <v>17</v>
      </c>
      <c r="I20" s="297">
        <v>3.0300000000000011</v>
      </c>
      <c r="J20" s="296">
        <v>5</v>
      </c>
      <c r="K20"/>
      <c r="L20"/>
    </row>
    <row r="21" spans="1:12" s="18" customFormat="1" ht="15.75" x14ac:dyDescent="0.25">
      <c r="A21" s="327">
        <v>18</v>
      </c>
      <c r="B21" s="321" t="s">
        <v>41</v>
      </c>
      <c r="C21" s="301">
        <v>55.88</v>
      </c>
      <c r="D21" s="302">
        <v>17</v>
      </c>
      <c r="E21" s="301">
        <v>58.78</v>
      </c>
      <c r="F21" s="310">
        <v>17</v>
      </c>
      <c r="G21" s="311">
        <v>114.66</v>
      </c>
      <c r="H21" s="331">
        <v>18</v>
      </c>
      <c r="I21" s="297">
        <v>0.56999999999999318</v>
      </c>
      <c r="J21" s="259">
        <v>4</v>
      </c>
    </row>
    <row r="22" spans="1:12" s="18" customFormat="1" ht="16.5" thickBot="1" x14ac:dyDescent="0.3">
      <c r="A22" s="328">
        <v>19</v>
      </c>
      <c r="B22" s="324" t="s">
        <v>46</v>
      </c>
      <c r="C22" s="305">
        <v>60.62</v>
      </c>
      <c r="D22" s="306">
        <v>19</v>
      </c>
      <c r="E22" s="305">
        <v>66.5</v>
      </c>
      <c r="F22" s="312">
        <v>19</v>
      </c>
      <c r="G22" s="313">
        <v>127.12</v>
      </c>
      <c r="H22" s="332">
        <v>19</v>
      </c>
      <c r="I22" s="297">
        <v>12.460000000000008</v>
      </c>
      <c r="J22" s="296">
        <v>3</v>
      </c>
    </row>
    <row r="23" spans="1:12" s="18" customFormat="1" x14ac:dyDescent="0.2">
      <c r="J23" s="299"/>
    </row>
    <row r="24" spans="1:12" ht="17.45" customHeight="1" x14ac:dyDescent="0.2">
      <c r="K24"/>
      <c r="L24"/>
    </row>
    <row r="25" spans="1:12" ht="18.75" thickBot="1" x14ac:dyDescent="0.3">
      <c r="A25" s="343" t="s">
        <v>93</v>
      </c>
      <c r="B25" s="340"/>
      <c r="C25" s="340"/>
      <c r="D25" s="340"/>
      <c r="E25" s="340"/>
      <c r="F25" s="340"/>
      <c r="G25" s="340"/>
      <c r="H25" s="342"/>
      <c r="I25" s="340"/>
      <c r="K25"/>
      <c r="L25"/>
    </row>
    <row r="26" spans="1:12" ht="25.9" customHeight="1" thickBot="1" x14ac:dyDescent="0.25">
      <c r="A26" s="387" t="s">
        <v>0</v>
      </c>
      <c r="B26" s="388" t="s">
        <v>1</v>
      </c>
      <c r="C26" s="389" t="s">
        <v>87</v>
      </c>
      <c r="D26" s="389" t="s">
        <v>0</v>
      </c>
      <c r="E26" s="389" t="s">
        <v>85</v>
      </c>
      <c r="F26" s="395" t="s">
        <v>0</v>
      </c>
      <c r="G26" s="390" t="s">
        <v>184</v>
      </c>
      <c r="H26" s="391" t="s">
        <v>131</v>
      </c>
      <c r="I26" s="392" t="s">
        <v>185</v>
      </c>
      <c r="K26"/>
      <c r="L26"/>
    </row>
    <row r="27" spans="1:12" ht="15.75" x14ac:dyDescent="0.25">
      <c r="A27" s="365">
        <v>1</v>
      </c>
      <c r="B27" s="366" t="s">
        <v>88</v>
      </c>
      <c r="C27" s="348">
        <v>46.78</v>
      </c>
      <c r="D27" s="349">
        <v>1</v>
      </c>
      <c r="E27" s="348">
        <v>47.06</v>
      </c>
      <c r="F27" s="356">
        <v>1</v>
      </c>
      <c r="G27" s="357">
        <v>93.84</v>
      </c>
      <c r="H27" s="384">
        <v>1</v>
      </c>
      <c r="I27" s="354"/>
      <c r="J27" s="299">
        <v>20</v>
      </c>
      <c r="K27"/>
      <c r="L27"/>
    </row>
    <row r="28" spans="1:12" ht="15.75" x14ac:dyDescent="0.25">
      <c r="A28" s="368">
        <v>2</v>
      </c>
      <c r="B28" s="397" t="s">
        <v>80</v>
      </c>
      <c r="C28" s="346">
        <v>47.25</v>
      </c>
      <c r="D28" s="347">
        <v>2</v>
      </c>
      <c r="E28" s="346">
        <v>47.41</v>
      </c>
      <c r="F28" s="358">
        <v>2</v>
      </c>
      <c r="G28" s="359">
        <v>94.66</v>
      </c>
      <c r="H28" s="385">
        <v>2</v>
      </c>
      <c r="I28" s="414">
        <v>0.81999999999999318</v>
      </c>
      <c r="J28" s="299">
        <v>19</v>
      </c>
      <c r="K28"/>
      <c r="L28"/>
    </row>
    <row r="29" spans="1:12" ht="15.75" x14ac:dyDescent="0.25">
      <c r="A29" s="368">
        <v>3</v>
      </c>
      <c r="B29" s="397" t="s">
        <v>182</v>
      </c>
      <c r="C29" s="346">
        <v>48.88</v>
      </c>
      <c r="D29" s="347">
        <v>3</v>
      </c>
      <c r="E29" s="346">
        <v>49.31</v>
      </c>
      <c r="F29" s="358">
        <v>4</v>
      </c>
      <c r="G29" s="359">
        <v>98.19</v>
      </c>
      <c r="H29" s="385">
        <v>3</v>
      </c>
      <c r="I29" s="414">
        <v>3.5300000000000011</v>
      </c>
      <c r="J29" s="341"/>
      <c r="K29"/>
      <c r="L29"/>
    </row>
    <row r="30" spans="1:12" ht="15.75" x14ac:dyDescent="0.25">
      <c r="A30" s="368">
        <v>4</v>
      </c>
      <c r="B30" s="396" t="s">
        <v>98</v>
      </c>
      <c r="C30" s="345">
        <v>49.81</v>
      </c>
      <c r="D30" s="347">
        <v>4</v>
      </c>
      <c r="E30" s="345">
        <v>49.1</v>
      </c>
      <c r="F30" s="358">
        <v>3</v>
      </c>
      <c r="G30" s="359">
        <v>98.91</v>
      </c>
      <c r="H30" s="385">
        <v>4</v>
      </c>
      <c r="I30" s="414">
        <v>0.71999999999999886</v>
      </c>
      <c r="J30" s="341">
        <v>18</v>
      </c>
      <c r="K30"/>
      <c r="L30"/>
    </row>
    <row r="31" spans="1:12" ht="15.75" x14ac:dyDescent="0.25">
      <c r="A31" s="368">
        <v>5</v>
      </c>
      <c r="B31" s="394" t="s">
        <v>133</v>
      </c>
      <c r="C31" s="346">
        <v>49.91</v>
      </c>
      <c r="D31" s="347">
        <v>6</v>
      </c>
      <c r="E31" s="346">
        <v>50.63</v>
      </c>
      <c r="F31" s="358">
        <v>5</v>
      </c>
      <c r="G31" s="359">
        <v>100.53999999999999</v>
      </c>
      <c r="H31" s="385">
        <v>5</v>
      </c>
      <c r="I31" s="414">
        <v>1.6299999999999955</v>
      </c>
      <c r="J31" s="341">
        <v>17</v>
      </c>
      <c r="K31"/>
      <c r="L31"/>
    </row>
    <row r="32" spans="1:12" ht="15.75" x14ac:dyDescent="0.25">
      <c r="A32" s="368">
        <v>6</v>
      </c>
      <c r="B32" s="370" t="s">
        <v>75</v>
      </c>
      <c r="C32" s="346">
        <v>49.88</v>
      </c>
      <c r="D32" s="347">
        <v>5</v>
      </c>
      <c r="E32" s="346">
        <v>51.09</v>
      </c>
      <c r="F32" s="358">
        <v>6</v>
      </c>
      <c r="G32" s="359">
        <v>100.97</v>
      </c>
      <c r="H32" s="385">
        <v>6</v>
      </c>
      <c r="I32" s="414">
        <v>0.43000000000000682</v>
      </c>
      <c r="J32" s="341">
        <v>16</v>
      </c>
      <c r="K32"/>
      <c r="L32"/>
    </row>
    <row r="33" spans="1:12" s="18" customFormat="1" ht="15.75" x14ac:dyDescent="0.25">
      <c r="A33" s="368">
        <v>7</v>
      </c>
      <c r="B33" s="393" t="s">
        <v>77</v>
      </c>
      <c r="C33" s="346">
        <v>51.03</v>
      </c>
      <c r="D33" s="347">
        <v>7</v>
      </c>
      <c r="E33" s="346">
        <v>51.5</v>
      </c>
      <c r="F33" s="358">
        <v>7</v>
      </c>
      <c r="G33" s="359">
        <v>102.53</v>
      </c>
      <c r="H33" s="385">
        <v>7</v>
      </c>
      <c r="I33" s="414">
        <v>1.5600000000000023</v>
      </c>
      <c r="J33" s="341"/>
    </row>
    <row r="34" spans="1:12" s="18" customFormat="1" ht="15.75" x14ac:dyDescent="0.25">
      <c r="A34" s="368">
        <v>8</v>
      </c>
      <c r="B34" s="370" t="s">
        <v>86</v>
      </c>
      <c r="C34" s="346">
        <v>52.28</v>
      </c>
      <c r="D34" s="347">
        <v>8</v>
      </c>
      <c r="E34" s="346">
        <v>53.28</v>
      </c>
      <c r="F34" s="358">
        <v>8</v>
      </c>
      <c r="G34" s="359">
        <v>105.56</v>
      </c>
      <c r="H34" s="385">
        <v>8</v>
      </c>
      <c r="I34" s="414">
        <v>3.0300000000000011</v>
      </c>
      <c r="J34" s="341">
        <v>15</v>
      </c>
    </row>
    <row r="35" spans="1:12" s="104" customFormat="1" ht="15.75" x14ac:dyDescent="0.25">
      <c r="A35" s="368">
        <v>9</v>
      </c>
      <c r="B35" s="370" t="s">
        <v>152</v>
      </c>
      <c r="C35" s="346">
        <v>55.63</v>
      </c>
      <c r="D35" s="347">
        <v>9</v>
      </c>
      <c r="E35" s="346">
        <v>55.09</v>
      </c>
      <c r="F35" s="358">
        <v>9</v>
      </c>
      <c r="G35" s="359">
        <v>110.72</v>
      </c>
      <c r="H35" s="385">
        <v>9</v>
      </c>
      <c r="I35" s="414">
        <v>5.1599999999999966</v>
      </c>
      <c r="J35" s="341">
        <v>14</v>
      </c>
    </row>
    <row r="36" spans="1:12" ht="15.75" x14ac:dyDescent="0.25">
      <c r="A36" s="368">
        <v>10</v>
      </c>
      <c r="B36" s="394" t="s">
        <v>66</v>
      </c>
      <c r="C36" s="346">
        <v>57.28</v>
      </c>
      <c r="D36" s="347">
        <v>10</v>
      </c>
      <c r="E36" s="346">
        <v>55.38</v>
      </c>
      <c r="F36" s="358">
        <v>10</v>
      </c>
      <c r="G36" s="359">
        <v>112.66</v>
      </c>
      <c r="H36" s="385">
        <v>10</v>
      </c>
      <c r="I36" s="414">
        <v>1.9399999999999977</v>
      </c>
      <c r="J36" s="341">
        <v>13</v>
      </c>
      <c r="K36"/>
      <c r="L36"/>
    </row>
    <row r="37" spans="1:12" ht="16.5" thickBot="1" x14ac:dyDescent="0.3">
      <c r="A37" s="371">
        <v>11</v>
      </c>
      <c r="B37" s="372" t="s">
        <v>105</v>
      </c>
      <c r="C37" s="350">
        <v>96.56</v>
      </c>
      <c r="D37" s="351">
        <v>11</v>
      </c>
      <c r="E37" s="350">
        <v>104.81</v>
      </c>
      <c r="F37" s="363">
        <v>11</v>
      </c>
      <c r="G37" s="364">
        <v>201.37</v>
      </c>
      <c r="H37" s="386">
        <v>11</v>
      </c>
      <c r="I37" s="414">
        <v>88.710000000000008</v>
      </c>
      <c r="J37" s="341">
        <v>12</v>
      </c>
      <c r="K37"/>
      <c r="L37"/>
    </row>
    <row r="38" spans="1:12" ht="15" x14ac:dyDescent="0.25">
      <c r="A38" s="340"/>
      <c r="B38" s="340"/>
      <c r="C38" s="340"/>
      <c r="D38" s="340"/>
      <c r="E38" s="340"/>
      <c r="F38" s="340"/>
      <c r="G38" s="340"/>
      <c r="H38" s="342"/>
      <c r="I38" s="340"/>
      <c r="K38"/>
      <c r="L38"/>
    </row>
    <row r="39" spans="1:12" ht="24" customHeight="1" thickBot="1" x14ac:dyDescent="0.3">
      <c r="A39" s="374" t="s">
        <v>94</v>
      </c>
      <c r="B39" s="340"/>
      <c r="C39" s="340"/>
      <c r="D39" s="340"/>
      <c r="E39" s="340"/>
      <c r="F39" s="340"/>
      <c r="G39" s="340"/>
      <c r="H39" s="342"/>
      <c r="I39" s="340"/>
      <c r="K39"/>
      <c r="L39"/>
    </row>
    <row r="40" spans="1:12" ht="45.75" thickBot="1" x14ac:dyDescent="0.25">
      <c r="A40" s="398" t="s">
        <v>0</v>
      </c>
      <c r="B40" s="388" t="s">
        <v>1</v>
      </c>
      <c r="C40" s="389" t="s">
        <v>87</v>
      </c>
      <c r="D40" s="389" t="s">
        <v>0</v>
      </c>
      <c r="E40" s="389" t="s">
        <v>85</v>
      </c>
      <c r="F40" s="395" t="s">
        <v>0</v>
      </c>
      <c r="G40" s="390" t="s">
        <v>184</v>
      </c>
      <c r="H40" s="391" t="s">
        <v>131</v>
      </c>
      <c r="I40" s="392" t="s">
        <v>97</v>
      </c>
      <c r="K40"/>
      <c r="L40"/>
    </row>
    <row r="41" spans="1:12" ht="15.75" x14ac:dyDescent="0.25">
      <c r="A41" s="400">
        <v>1</v>
      </c>
      <c r="B41" s="399" t="s">
        <v>157</v>
      </c>
      <c r="C41" s="348">
        <v>48.52</v>
      </c>
      <c r="D41" s="349">
        <v>1</v>
      </c>
      <c r="E41" s="348">
        <v>49.22</v>
      </c>
      <c r="F41" s="356">
        <v>1</v>
      </c>
      <c r="G41" s="367">
        <v>97.740000000000009</v>
      </c>
      <c r="H41" s="384">
        <v>1</v>
      </c>
      <c r="I41" s="354"/>
      <c r="K41"/>
      <c r="L41"/>
    </row>
    <row r="42" spans="1:12" ht="15.75" x14ac:dyDescent="0.25">
      <c r="A42" s="375">
        <v>2</v>
      </c>
      <c r="B42" s="376" t="s">
        <v>96</v>
      </c>
      <c r="C42" s="346">
        <v>62.82</v>
      </c>
      <c r="D42" s="347">
        <v>2</v>
      </c>
      <c r="E42" s="352">
        <v>66.87</v>
      </c>
      <c r="F42" s="358">
        <v>2</v>
      </c>
      <c r="G42" s="369">
        <v>129.69</v>
      </c>
      <c r="H42" s="385">
        <v>2</v>
      </c>
      <c r="I42" s="344"/>
      <c r="K42"/>
      <c r="L42"/>
    </row>
    <row r="43" spans="1:12" ht="15.75" x14ac:dyDescent="0.25">
      <c r="A43" s="375">
        <v>3</v>
      </c>
      <c r="B43" s="376" t="s">
        <v>134</v>
      </c>
      <c r="C43" s="346">
        <v>72.180000000000007</v>
      </c>
      <c r="D43" s="347">
        <v>3</v>
      </c>
      <c r="E43" s="346">
        <v>75.900000000000006</v>
      </c>
      <c r="F43" s="358">
        <v>3</v>
      </c>
      <c r="G43" s="369">
        <v>148.08000000000001</v>
      </c>
      <c r="H43" s="385">
        <v>3</v>
      </c>
      <c r="I43" s="344"/>
      <c r="K43"/>
      <c r="L43"/>
    </row>
    <row r="44" spans="1:12" ht="16.5" thickBot="1" x14ac:dyDescent="0.3">
      <c r="A44" s="377">
        <v>4</v>
      </c>
      <c r="B44" s="378" t="s">
        <v>161</v>
      </c>
      <c r="C44" s="379">
        <v>76.16</v>
      </c>
      <c r="D44" s="351">
        <v>4</v>
      </c>
      <c r="E44" s="379">
        <v>77.09</v>
      </c>
      <c r="F44" s="363">
        <v>4</v>
      </c>
      <c r="G44" s="373">
        <v>153.25</v>
      </c>
      <c r="H44" s="386">
        <v>4</v>
      </c>
      <c r="I44" s="355"/>
      <c r="K44"/>
      <c r="L44"/>
    </row>
    <row r="45" spans="1:12" x14ac:dyDescent="0.2">
      <c r="A45" s="340"/>
      <c r="B45" s="340"/>
      <c r="C45" s="340"/>
      <c r="D45" s="340"/>
      <c r="E45" s="340"/>
      <c r="F45" s="340"/>
      <c r="G45" s="340"/>
      <c r="H45" s="340"/>
      <c r="I45" s="340"/>
      <c r="K45"/>
      <c r="L45"/>
    </row>
    <row r="46" spans="1:12" ht="13.5" thickBot="1" x14ac:dyDescent="0.25">
      <c r="A46" s="340"/>
      <c r="B46" s="340"/>
      <c r="C46" s="340"/>
      <c r="D46" s="340"/>
      <c r="E46" s="340"/>
      <c r="F46" s="340"/>
      <c r="G46" s="340"/>
      <c r="H46" s="340"/>
      <c r="I46" s="340"/>
      <c r="K46"/>
      <c r="L46"/>
    </row>
    <row r="47" spans="1:12" ht="30.75" thickBot="1" x14ac:dyDescent="0.3">
      <c r="A47" s="405" t="s">
        <v>0</v>
      </c>
      <c r="B47" s="403" t="s">
        <v>1</v>
      </c>
      <c r="C47" s="401" t="s">
        <v>87</v>
      </c>
      <c r="D47" s="401"/>
      <c r="E47" s="401" t="s">
        <v>85</v>
      </c>
      <c r="F47" s="409"/>
      <c r="G47" s="412" t="s">
        <v>184</v>
      </c>
      <c r="H47" s="410" t="s">
        <v>0</v>
      </c>
      <c r="I47" s="402"/>
      <c r="K47"/>
      <c r="L47"/>
    </row>
    <row r="48" spans="1:12" ht="15.75" x14ac:dyDescent="0.25">
      <c r="A48" s="406">
        <v>1</v>
      </c>
      <c r="B48" s="404" t="s">
        <v>60</v>
      </c>
      <c r="C48" s="360">
        <v>41.5</v>
      </c>
      <c r="D48" s="353">
        <v>1</v>
      </c>
      <c r="E48" s="360">
        <v>42.19</v>
      </c>
      <c r="F48" s="361">
        <v>1</v>
      </c>
      <c r="G48" s="362">
        <v>83.69</v>
      </c>
      <c r="H48" s="411">
        <v>1</v>
      </c>
      <c r="I48" s="413">
        <v>3.5</v>
      </c>
      <c r="K48"/>
      <c r="L48"/>
    </row>
    <row r="49" spans="1:12" ht="15.75" x14ac:dyDescent="0.25">
      <c r="A49" s="407">
        <v>2</v>
      </c>
      <c r="B49" s="380" t="s">
        <v>128</v>
      </c>
      <c r="C49" s="346">
        <v>43.81</v>
      </c>
      <c r="D49" s="347">
        <v>2</v>
      </c>
      <c r="E49" s="346">
        <v>43.38</v>
      </c>
      <c r="F49" s="358">
        <v>2</v>
      </c>
      <c r="G49" s="359">
        <v>87.19</v>
      </c>
      <c r="H49" s="385">
        <v>2</v>
      </c>
      <c r="I49" s="413">
        <v>1.9900000000000091</v>
      </c>
      <c r="K49"/>
      <c r="L49"/>
    </row>
    <row r="50" spans="1:12" ht="15.75" x14ac:dyDescent="0.25">
      <c r="A50" s="407">
        <v>3</v>
      </c>
      <c r="B50" s="382" t="s">
        <v>30</v>
      </c>
      <c r="C50" s="346">
        <v>44.87</v>
      </c>
      <c r="D50" s="347">
        <v>4</v>
      </c>
      <c r="E50" s="346">
        <v>44.31</v>
      </c>
      <c r="F50" s="358">
        <v>3</v>
      </c>
      <c r="G50" s="359">
        <v>89.18</v>
      </c>
      <c r="H50" s="385">
        <v>3</v>
      </c>
      <c r="I50" s="413">
        <v>0.10999999999998522</v>
      </c>
      <c r="K50"/>
      <c r="L50"/>
    </row>
    <row r="51" spans="1:12" ht="15.75" x14ac:dyDescent="0.25">
      <c r="A51" s="407">
        <v>4</v>
      </c>
      <c r="B51" s="381" t="s">
        <v>39</v>
      </c>
      <c r="C51" s="346">
        <v>44.54</v>
      </c>
      <c r="D51" s="347">
        <v>3</v>
      </c>
      <c r="E51" s="346">
        <v>44.75</v>
      </c>
      <c r="F51" s="358">
        <v>5</v>
      </c>
      <c r="G51" s="359">
        <v>89.289999999999992</v>
      </c>
      <c r="H51" s="385">
        <v>4</v>
      </c>
      <c r="I51" s="413">
        <v>1.6400000000000148</v>
      </c>
      <c r="K51"/>
      <c r="L51"/>
    </row>
    <row r="52" spans="1:12" ht="15.75" x14ac:dyDescent="0.25">
      <c r="A52" s="407">
        <v>5</v>
      </c>
      <c r="B52" s="381" t="s">
        <v>79</v>
      </c>
      <c r="C52" s="346">
        <v>45.71</v>
      </c>
      <c r="D52" s="347">
        <v>5</v>
      </c>
      <c r="E52" s="346">
        <v>45.22</v>
      </c>
      <c r="F52" s="358">
        <v>6</v>
      </c>
      <c r="G52" s="359">
        <v>90.93</v>
      </c>
      <c r="H52" s="385">
        <v>5</v>
      </c>
      <c r="I52" s="413">
        <v>1.0099999999999909</v>
      </c>
      <c r="K52"/>
      <c r="L52"/>
    </row>
    <row r="53" spans="1:12" ht="15.75" x14ac:dyDescent="0.25">
      <c r="A53" s="407">
        <v>6</v>
      </c>
      <c r="B53" s="381" t="s">
        <v>126</v>
      </c>
      <c r="C53" s="346">
        <v>47.59</v>
      </c>
      <c r="D53" s="347">
        <v>10</v>
      </c>
      <c r="E53" s="346">
        <v>44.35</v>
      </c>
      <c r="F53" s="358">
        <v>4</v>
      </c>
      <c r="G53" s="359">
        <v>91.94</v>
      </c>
      <c r="H53" s="385">
        <v>6</v>
      </c>
      <c r="I53" s="413">
        <v>0.15000000000000568</v>
      </c>
      <c r="K53"/>
      <c r="L53"/>
    </row>
    <row r="54" spans="1:12" ht="15.75" x14ac:dyDescent="0.25">
      <c r="A54" s="407">
        <v>7</v>
      </c>
      <c r="B54" s="383" t="s">
        <v>122</v>
      </c>
      <c r="C54" s="346">
        <v>45.84</v>
      </c>
      <c r="D54" s="347">
        <v>6</v>
      </c>
      <c r="E54" s="346">
        <v>46.25</v>
      </c>
      <c r="F54" s="358">
        <v>7</v>
      </c>
      <c r="G54" s="359">
        <v>92.09</v>
      </c>
      <c r="H54" s="385">
        <v>7</v>
      </c>
      <c r="I54" s="413">
        <v>1.75</v>
      </c>
      <c r="K54"/>
      <c r="L54"/>
    </row>
    <row r="55" spans="1:12" ht="15.75" x14ac:dyDescent="0.25">
      <c r="A55" s="407">
        <v>8</v>
      </c>
      <c r="B55" s="397" t="s">
        <v>88</v>
      </c>
      <c r="C55" s="346">
        <v>46.78</v>
      </c>
      <c r="D55" s="347">
        <v>7.5</v>
      </c>
      <c r="E55" s="346">
        <v>47.06</v>
      </c>
      <c r="F55" s="358">
        <v>8</v>
      </c>
      <c r="G55" s="359">
        <v>93.84</v>
      </c>
      <c r="H55" s="385">
        <v>8</v>
      </c>
      <c r="I55" s="413">
        <v>6.9999999999993179E-2</v>
      </c>
      <c r="K55"/>
      <c r="L55"/>
    </row>
    <row r="56" spans="1:12" ht="15.75" x14ac:dyDescent="0.25">
      <c r="A56" s="407">
        <v>9</v>
      </c>
      <c r="B56" s="381" t="s">
        <v>111</v>
      </c>
      <c r="C56" s="346">
        <v>46.78</v>
      </c>
      <c r="D56" s="347">
        <v>7.5</v>
      </c>
      <c r="E56" s="346">
        <v>47.13</v>
      </c>
      <c r="F56" s="358">
        <v>9</v>
      </c>
      <c r="G56" s="359">
        <v>93.91</v>
      </c>
      <c r="H56" s="385">
        <v>9</v>
      </c>
      <c r="I56" s="413">
        <v>0.75</v>
      </c>
      <c r="K56"/>
      <c r="L56"/>
    </row>
    <row r="57" spans="1:12" ht="15.75" x14ac:dyDescent="0.25">
      <c r="A57" s="407">
        <v>10</v>
      </c>
      <c r="B57" s="397" t="s">
        <v>80</v>
      </c>
      <c r="C57" s="346">
        <v>47.25</v>
      </c>
      <c r="D57" s="347">
        <v>9</v>
      </c>
      <c r="E57" s="346">
        <v>47.41</v>
      </c>
      <c r="F57" s="358">
        <v>10</v>
      </c>
      <c r="G57" s="359">
        <v>94.66</v>
      </c>
      <c r="H57" s="385">
        <v>10</v>
      </c>
      <c r="I57" s="413">
        <v>2.8199999999999932</v>
      </c>
      <c r="K57"/>
      <c r="L57"/>
    </row>
    <row r="58" spans="1:12" ht="15.75" x14ac:dyDescent="0.25">
      <c r="A58" s="407">
        <v>11</v>
      </c>
      <c r="B58" s="381" t="s">
        <v>47</v>
      </c>
      <c r="C58" s="346">
        <v>48.22</v>
      </c>
      <c r="D58" s="347">
        <v>11</v>
      </c>
      <c r="E58" s="346">
        <v>49.26</v>
      </c>
      <c r="F58" s="358">
        <v>13</v>
      </c>
      <c r="G58" s="359">
        <v>97.47999999999999</v>
      </c>
      <c r="H58" s="385">
        <v>11</v>
      </c>
      <c r="I58" s="413">
        <v>0.26000000000001933</v>
      </c>
      <c r="K58"/>
      <c r="L58"/>
    </row>
    <row r="59" spans="1:12" ht="15" x14ac:dyDescent="0.25">
      <c r="A59" s="407">
        <v>12</v>
      </c>
      <c r="B59" s="376" t="s">
        <v>157</v>
      </c>
      <c r="C59" s="346">
        <v>48.52</v>
      </c>
      <c r="D59" s="347">
        <v>12</v>
      </c>
      <c r="E59" s="346">
        <v>49.22</v>
      </c>
      <c r="F59" s="358">
        <v>12</v>
      </c>
      <c r="G59" s="369">
        <v>97.740000000000009</v>
      </c>
      <c r="H59" s="385">
        <v>12</v>
      </c>
      <c r="I59" s="413">
        <v>0.44999999999998863</v>
      </c>
      <c r="K59"/>
      <c r="L59"/>
    </row>
    <row r="60" spans="1:12" ht="15.75" x14ac:dyDescent="0.25">
      <c r="A60" s="407">
        <v>13</v>
      </c>
      <c r="B60" s="397" t="s">
        <v>182</v>
      </c>
      <c r="C60" s="346">
        <v>48.88</v>
      </c>
      <c r="D60" s="347">
        <v>13</v>
      </c>
      <c r="E60" s="346">
        <v>49.31</v>
      </c>
      <c r="F60" s="358">
        <v>14</v>
      </c>
      <c r="G60" s="359">
        <v>98.19</v>
      </c>
      <c r="H60" s="385">
        <v>13</v>
      </c>
      <c r="I60" s="413">
        <v>0.71999999999999886</v>
      </c>
      <c r="K60"/>
      <c r="L60"/>
    </row>
    <row r="61" spans="1:12" ht="15.75" x14ac:dyDescent="0.25">
      <c r="A61" s="407">
        <v>14</v>
      </c>
      <c r="B61" s="396" t="s">
        <v>98</v>
      </c>
      <c r="C61" s="345">
        <v>49.81</v>
      </c>
      <c r="D61" s="347">
        <v>14</v>
      </c>
      <c r="E61" s="345">
        <v>49.1</v>
      </c>
      <c r="F61" s="358">
        <v>11</v>
      </c>
      <c r="G61" s="359">
        <v>98.91</v>
      </c>
      <c r="H61" s="385">
        <v>14</v>
      </c>
      <c r="I61" s="413">
        <v>1.6299999999999955</v>
      </c>
      <c r="K61"/>
      <c r="L61"/>
    </row>
    <row r="62" spans="1:12" ht="15.75" x14ac:dyDescent="0.25">
      <c r="A62" s="407">
        <v>15</v>
      </c>
      <c r="B62" s="394" t="s">
        <v>133</v>
      </c>
      <c r="C62" s="346">
        <v>49.91</v>
      </c>
      <c r="D62" s="347">
        <v>16</v>
      </c>
      <c r="E62" s="346">
        <v>50.63</v>
      </c>
      <c r="F62" s="358">
        <v>17</v>
      </c>
      <c r="G62" s="359">
        <v>100.53999999999999</v>
      </c>
      <c r="H62" s="385">
        <v>15</v>
      </c>
      <c r="I62" s="413">
        <v>2.0000000000010232E-2</v>
      </c>
      <c r="K62"/>
      <c r="L62"/>
    </row>
    <row r="63" spans="1:12" ht="15.75" x14ac:dyDescent="0.25">
      <c r="A63" s="407">
        <v>16</v>
      </c>
      <c r="B63" s="381" t="s">
        <v>158</v>
      </c>
      <c r="C63" s="346">
        <v>50.63</v>
      </c>
      <c r="D63" s="347">
        <v>18</v>
      </c>
      <c r="E63" s="346">
        <v>49.93</v>
      </c>
      <c r="F63" s="358">
        <v>15</v>
      </c>
      <c r="G63" s="359">
        <v>100.56</v>
      </c>
      <c r="H63" s="385">
        <v>16</v>
      </c>
      <c r="I63" s="413">
        <v>0.40999999999999659</v>
      </c>
      <c r="K63"/>
      <c r="L63"/>
    </row>
    <row r="64" spans="1:12" ht="15.75" x14ac:dyDescent="0.25">
      <c r="A64" s="407">
        <v>17</v>
      </c>
      <c r="B64" s="370" t="s">
        <v>75</v>
      </c>
      <c r="C64" s="346">
        <v>49.88</v>
      </c>
      <c r="D64" s="347">
        <v>15</v>
      </c>
      <c r="E64" s="346">
        <v>51.09</v>
      </c>
      <c r="F64" s="358">
        <v>18</v>
      </c>
      <c r="G64" s="359">
        <v>100.97</v>
      </c>
      <c r="H64" s="385">
        <v>17</v>
      </c>
      <c r="I64" s="413">
        <v>0.12000000000000455</v>
      </c>
      <c r="K64"/>
      <c r="L64"/>
    </row>
    <row r="65" spans="1:12" ht="15.75" x14ac:dyDescent="0.25">
      <c r="A65" s="407">
        <v>18</v>
      </c>
      <c r="B65" s="381" t="s">
        <v>31</v>
      </c>
      <c r="C65" s="346">
        <v>50.87</v>
      </c>
      <c r="D65" s="347">
        <v>19</v>
      </c>
      <c r="E65" s="346">
        <v>50.22</v>
      </c>
      <c r="F65" s="358">
        <v>16</v>
      </c>
      <c r="G65" s="359">
        <v>101.09</v>
      </c>
      <c r="H65" s="385">
        <v>18</v>
      </c>
      <c r="I65" s="413">
        <v>1.4399999999999977</v>
      </c>
      <c r="K65"/>
      <c r="L65"/>
    </row>
    <row r="66" spans="1:12" ht="15.75" x14ac:dyDescent="0.25">
      <c r="A66" s="407">
        <v>19</v>
      </c>
      <c r="B66" s="393" t="s">
        <v>77</v>
      </c>
      <c r="C66" s="346">
        <v>51.03</v>
      </c>
      <c r="D66" s="347">
        <v>20</v>
      </c>
      <c r="E66" s="346">
        <v>51.5</v>
      </c>
      <c r="F66" s="358">
        <v>19</v>
      </c>
      <c r="G66" s="359">
        <v>102.53</v>
      </c>
      <c r="H66" s="385">
        <v>19</v>
      </c>
      <c r="I66" s="413">
        <v>0.34000000000000341</v>
      </c>
      <c r="K66"/>
      <c r="L66"/>
    </row>
    <row r="67" spans="1:12" ht="15.75" x14ac:dyDescent="0.25">
      <c r="A67" s="407">
        <v>20</v>
      </c>
      <c r="B67" s="381" t="s">
        <v>65</v>
      </c>
      <c r="C67" s="346">
        <v>49.94</v>
      </c>
      <c r="D67" s="347">
        <v>17</v>
      </c>
      <c r="E67" s="346">
        <v>52.93</v>
      </c>
      <c r="F67" s="358">
        <v>22</v>
      </c>
      <c r="G67" s="359">
        <v>102.87</v>
      </c>
      <c r="H67" s="385">
        <v>20</v>
      </c>
      <c r="I67" s="413">
        <v>1.539999999999992</v>
      </c>
      <c r="K67"/>
      <c r="L67"/>
    </row>
    <row r="68" spans="1:12" ht="15.75" x14ac:dyDescent="0.25">
      <c r="A68" s="407">
        <v>21</v>
      </c>
      <c r="B68" s="383" t="s">
        <v>32</v>
      </c>
      <c r="C68" s="346">
        <v>52.72</v>
      </c>
      <c r="D68" s="347">
        <v>24</v>
      </c>
      <c r="E68" s="346">
        <v>51.69</v>
      </c>
      <c r="F68" s="358">
        <v>20</v>
      </c>
      <c r="G68" s="359">
        <v>104.41</v>
      </c>
      <c r="H68" s="385">
        <v>21</v>
      </c>
      <c r="I68" s="413">
        <v>0.31000000000000227</v>
      </c>
      <c r="K68"/>
      <c r="L68"/>
    </row>
    <row r="69" spans="1:12" ht="15.75" x14ac:dyDescent="0.25">
      <c r="A69" s="407">
        <v>22</v>
      </c>
      <c r="B69" s="381" t="s">
        <v>91</v>
      </c>
      <c r="C69" s="346">
        <v>52.53</v>
      </c>
      <c r="D69" s="347">
        <v>23</v>
      </c>
      <c r="E69" s="346">
        <v>52.19</v>
      </c>
      <c r="F69" s="358">
        <v>21</v>
      </c>
      <c r="G69" s="359">
        <v>104.72</v>
      </c>
      <c r="H69" s="385">
        <v>22</v>
      </c>
      <c r="I69" s="413">
        <v>0.84000000000000341</v>
      </c>
      <c r="K69"/>
      <c r="L69"/>
    </row>
    <row r="70" spans="1:12" ht="15.75" x14ac:dyDescent="0.25">
      <c r="A70" s="407">
        <v>23</v>
      </c>
      <c r="B70" s="370" t="s">
        <v>86</v>
      </c>
      <c r="C70" s="346">
        <v>52.28</v>
      </c>
      <c r="D70" s="347">
        <v>22</v>
      </c>
      <c r="E70" s="346">
        <v>53.28</v>
      </c>
      <c r="F70" s="358">
        <v>24</v>
      </c>
      <c r="G70" s="359">
        <v>105.56</v>
      </c>
      <c r="H70" s="385">
        <v>23</v>
      </c>
      <c r="I70" s="413">
        <v>1.019999999999996</v>
      </c>
      <c r="K70"/>
      <c r="L70"/>
    </row>
    <row r="71" spans="1:12" ht="15.75" x14ac:dyDescent="0.25">
      <c r="A71" s="407">
        <v>24</v>
      </c>
      <c r="B71" s="383" t="s">
        <v>40</v>
      </c>
      <c r="C71" s="346">
        <v>53.33</v>
      </c>
      <c r="D71" s="347">
        <v>25</v>
      </c>
      <c r="E71" s="346">
        <v>53.25</v>
      </c>
      <c r="F71" s="358">
        <v>23</v>
      </c>
      <c r="G71" s="359">
        <v>106.58</v>
      </c>
      <c r="H71" s="385">
        <v>24</v>
      </c>
      <c r="I71" s="413">
        <v>4.1400000000000006</v>
      </c>
      <c r="K71"/>
      <c r="L71"/>
    </row>
    <row r="72" spans="1:12" ht="15.75" x14ac:dyDescent="0.25">
      <c r="A72" s="407">
        <v>25</v>
      </c>
      <c r="B72" s="370" t="s">
        <v>152</v>
      </c>
      <c r="C72" s="346">
        <v>55.63</v>
      </c>
      <c r="D72" s="347">
        <v>26</v>
      </c>
      <c r="E72" s="346">
        <v>55.09</v>
      </c>
      <c r="F72" s="358">
        <v>25</v>
      </c>
      <c r="G72" s="359">
        <v>110.72</v>
      </c>
      <c r="H72" s="385">
        <v>25</v>
      </c>
      <c r="I72" s="413">
        <v>0.34000000000000341</v>
      </c>
      <c r="K72"/>
      <c r="L72"/>
    </row>
    <row r="73" spans="1:12" ht="15.75" x14ac:dyDescent="0.25">
      <c r="A73" s="407">
        <v>26</v>
      </c>
      <c r="B73" s="383" t="s">
        <v>34</v>
      </c>
      <c r="C73" s="346">
        <v>51.75</v>
      </c>
      <c r="D73" s="347">
        <v>21</v>
      </c>
      <c r="E73" s="346">
        <v>59.31</v>
      </c>
      <c r="F73" s="358">
        <v>29</v>
      </c>
      <c r="G73" s="359">
        <v>111.06</v>
      </c>
      <c r="H73" s="385">
        <v>26</v>
      </c>
      <c r="I73" s="413">
        <v>1.5999999999999943</v>
      </c>
      <c r="K73"/>
      <c r="L73"/>
    </row>
    <row r="74" spans="1:12" ht="15.75" x14ac:dyDescent="0.25">
      <c r="A74" s="407">
        <v>27</v>
      </c>
      <c r="B74" s="394" t="s">
        <v>66</v>
      </c>
      <c r="C74" s="346">
        <v>57.28</v>
      </c>
      <c r="D74" s="347">
        <v>29</v>
      </c>
      <c r="E74" s="346">
        <v>55.38</v>
      </c>
      <c r="F74" s="358">
        <v>26</v>
      </c>
      <c r="G74" s="359">
        <v>112.66</v>
      </c>
      <c r="H74" s="385">
        <v>27</v>
      </c>
      <c r="I74" s="413">
        <v>1.4300000000000068</v>
      </c>
      <c r="K74"/>
      <c r="L74"/>
    </row>
    <row r="75" spans="1:12" ht="15.75" x14ac:dyDescent="0.25">
      <c r="A75" s="407">
        <v>28</v>
      </c>
      <c r="B75" s="383" t="s">
        <v>29</v>
      </c>
      <c r="C75" s="346">
        <v>55.94</v>
      </c>
      <c r="D75" s="347">
        <v>28</v>
      </c>
      <c r="E75" s="346">
        <v>58.15</v>
      </c>
      <c r="F75" s="358">
        <v>27</v>
      </c>
      <c r="G75" s="359">
        <v>114.09</v>
      </c>
      <c r="H75" s="385">
        <v>28</v>
      </c>
      <c r="I75" s="413">
        <v>0.56999999999999318</v>
      </c>
      <c r="K75"/>
      <c r="L75"/>
    </row>
    <row r="76" spans="1:12" ht="15.75" x14ac:dyDescent="0.25">
      <c r="A76" s="407">
        <v>29</v>
      </c>
      <c r="B76" s="381" t="s">
        <v>41</v>
      </c>
      <c r="C76" s="346">
        <v>55.88</v>
      </c>
      <c r="D76" s="347">
        <v>27</v>
      </c>
      <c r="E76" s="346">
        <v>58.78</v>
      </c>
      <c r="F76" s="358">
        <v>28</v>
      </c>
      <c r="G76" s="359">
        <v>114.66</v>
      </c>
      <c r="H76" s="385">
        <v>29</v>
      </c>
      <c r="I76" s="413">
        <v>12.460000000000008</v>
      </c>
      <c r="K76"/>
      <c r="L76"/>
    </row>
    <row r="77" spans="1:12" ht="15.75" x14ac:dyDescent="0.25">
      <c r="A77" s="407">
        <v>30</v>
      </c>
      <c r="B77" s="381" t="s">
        <v>46</v>
      </c>
      <c r="C77" s="346">
        <v>60.62</v>
      </c>
      <c r="D77" s="347">
        <v>30</v>
      </c>
      <c r="E77" s="346">
        <v>66.5</v>
      </c>
      <c r="F77" s="358">
        <v>30</v>
      </c>
      <c r="G77" s="359">
        <v>127.12</v>
      </c>
      <c r="H77" s="385">
        <v>30</v>
      </c>
      <c r="I77" s="413">
        <v>2.5699999999999932</v>
      </c>
      <c r="K77"/>
      <c r="L77"/>
    </row>
    <row r="78" spans="1:12" ht="15" x14ac:dyDescent="0.25">
      <c r="A78" s="407">
        <v>31</v>
      </c>
      <c r="B78" s="376" t="s">
        <v>96</v>
      </c>
      <c r="C78" s="346">
        <v>62.82</v>
      </c>
      <c r="D78" s="347">
        <v>31</v>
      </c>
      <c r="E78" s="352">
        <v>66.87</v>
      </c>
      <c r="F78" s="358">
        <v>31</v>
      </c>
      <c r="G78" s="369">
        <v>129.69</v>
      </c>
      <c r="H78" s="385">
        <v>31</v>
      </c>
      <c r="I78" s="413">
        <v>18.390000000000015</v>
      </c>
      <c r="K78"/>
      <c r="L78"/>
    </row>
    <row r="79" spans="1:12" ht="15" x14ac:dyDescent="0.25">
      <c r="A79" s="407">
        <v>32</v>
      </c>
      <c r="B79" s="376" t="s">
        <v>134</v>
      </c>
      <c r="C79" s="346">
        <v>72.180000000000007</v>
      </c>
      <c r="D79" s="347">
        <v>32</v>
      </c>
      <c r="E79" s="346">
        <v>75.900000000000006</v>
      </c>
      <c r="F79" s="358">
        <v>32</v>
      </c>
      <c r="G79" s="369">
        <v>148.08000000000001</v>
      </c>
      <c r="H79" s="385">
        <v>32</v>
      </c>
      <c r="I79" s="413">
        <v>5.1699999999999875</v>
      </c>
      <c r="K79"/>
      <c r="L79"/>
    </row>
    <row r="80" spans="1:12" ht="15" x14ac:dyDescent="0.25">
      <c r="A80" s="407">
        <v>33</v>
      </c>
      <c r="B80" s="376" t="s">
        <v>161</v>
      </c>
      <c r="C80" s="352">
        <v>76.16</v>
      </c>
      <c r="D80" s="347">
        <v>33</v>
      </c>
      <c r="E80" s="352">
        <v>77.09</v>
      </c>
      <c r="F80" s="358">
        <v>33</v>
      </c>
      <c r="G80" s="369">
        <v>153.25</v>
      </c>
      <c r="H80" s="385">
        <v>33</v>
      </c>
      <c r="I80" s="413">
        <v>48.120000000000005</v>
      </c>
      <c r="K80"/>
      <c r="L80"/>
    </row>
    <row r="81" spans="1:12" ht="16.5" thickBot="1" x14ac:dyDescent="0.3">
      <c r="A81" s="408">
        <v>34</v>
      </c>
      <c r="B81" s="372" t="s">
        <v>105</v>
      </c>
      <c r="C81" s="350">
        <v>96.56</v>
      </c>
      <c r="D81" s="351">
        <v>34</v>
      </c>
      <c r="E81" s="350">
        <v>104.81</v>
      </c>
      <c r="F81" s="363">
        <v>34</v>
      </c>
      <c r="G81" s="364">
        <v>201.37</v>
      </c>
      <c r="H81" s="386">
        <v>34</v>
      </c>
      <c r="I81" s="413">
        <v>-201.37</v>
      </c>
      <c r="K81"/>
      <c r="L81"/>
    </row>
    <row r="82" spans="1:12" x14ac:dyDescent="0.2">
      <c r="K82"/>
      <c r="L82"/>
    </row>
    <row r="83" spans="1:12" x14ac:dyDescent="0.2">
      <c r="K83"/>
      <c r="L83"/>
    </row>
    <row r="84" spans="1:12" x14ac:dyDescent="0.2">
      <c r="K84"/>
      <c r="L84"/>
    </row>
    <row r="85" spans="1:12" x14ac:dyDescent="0.2">
      <c r="K85"/>
      <c r="L85"/>
    </row>
    <row r="86" spans="1:12" x14ac:dyDescent="0.2">
      <c r="K86"/>
      <c r="L86"/>
    </row>
    <row r="87" spans="1:12" x14ac:dyDescent="0.2">
      <c r="K87"/>
      <c r="L87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3"/>
  <sheetViews>
    <sheetView topLeftCell="A64" zoomScale="81" zoomScaleNormal="81" workbookViewId="0">
      <selection activeCell="E84" sqref="E84"/>
    </sheetView>
  </sheetViews>
  <sheetFormatPr defaultRowHeight="12.75" x14ac:dyDescent="0.2"/>
  <cols>
    <col min="1" max="1" width="29.28515625" customWidth="1"/>
    <col min="2" max="2" width="15.85546875" customWidth="1"/>
    <col min="5" max="5" width="19.28515625" customWidth="1"/>
    <col min="8" max="8" width="10.5703125" bestFit="1" customWidth="1"/>
  </cols>
  <sheetData>
    <row r="1" spans="1:11" ht="18" x14ac:dyDescent="0.25">
      <c r="A1" s="642" t="s">
        <v>225</v>
      </c>
      <c r="B1" s="643"/>
      <c r="C1" s="643"/>
      <c r="D1" s="643"/>
      <c r="E1" s="643"/>
      <c r="F1" s="643"/>
      <c r="G1" s="643"/>
      <c r="H1" s="418"/>
      <c r="I1" s="418"/>
      <c r="J1" s="418"/>
      <c r="K1" s="418"/>
    </row>
    <row r="2" spans="1:11" x14ac:dyDescent="0.2">
      <c r="A2" s="418"/>
      <c r="B2" s="418"/>
      <c r="C2" s="418"/>
      <c r="D2" s="418"/>
      <c r="E2" s="418"/>
      <c r="F2" s="419"/>
      <c r="G2" s="418"/>
      <c r="H2" s="418"/>
      <c r="I2" s="418"/>
      <c r="J2" s="418"/>
      <c r="K2" s="418"/>
    </row>
    <row r="3" spans="1:11" s="6" customFormat="1" ht="18" customHeight="1" x14ac:dyDescent="0.2">
      <c r="A3" s="470" t="s">
        <v>51</v>
      </c>
      <c r="B3" s="456" t="s">
        <v>115</v>
      </c>
      <c r="C3" s="456" t="s">
        <v>110</v>
      </c>
      <c r="D3" s="456" t="s">
        <v>186</v>
      </c>
      <c r="E3" s="456" t="s">
        <v>187</v>
      </c>
      <c r="F3" s="456" t="s">
        <v>188</v>
      </c>
      <c r="G3" s="456" t="s">
        <v>107</v>
      </c>
      <c r="H3" s="451"/>
      <c r="I3" s="456" t="s">
        <v>52</v>
      </c>
      <c r="J3" s="456" t="s">
        <v>116</v>
      </c>
      <c r="K3" s="456" t="s">
        <v>42</v>
      </c>
    </row>
    <row r="4" spans="1:11" ht="18" customHeight="1" x14ac:dyDescent="0.2">
      <c r="A4" s="452" t="s">
        <v>115</v>
      </c>
      <c r="B4" s="453"/>
      <c r="C4" s="454" t="s">
        <v>70</v>
      </c>
      <c r="D4" s="455" t="s">
        <v>68</v>
      </c>
      <c r="E4" s="454" t="s">
        <v>69</v>
      </c>
      <c r="F4" s="454" t="s">
        <v>69</v>
      </c>
      <c r="G4" s="454" t="s">
        <v>69</v>
      </c>
      <c r="H4" s="454"/>
      <c r="I4" s="451">
        <v>8</v>
      </c>
      <c r="J4" s="491" t="s">
        <v>141</v>
      </c>
      <c r="K4" s="451" t="s">
        <v>7</v>
      </c>
    </row>
    <row r="5" spans="1:11" ht="18" customHeight="1" x14ac:dyDescent="0.2">
      <c r="A5" s="452" t="s">
        <v>110</v>
      </c>
      <c r="B5" s="455" t="s">
        <v>71</v>
      </c>
      <c r="C5" s="453"/>
      <c r="D5" s="455" t="s">
        <v>68</v>
      </c>
      <c r="E5" s="455" t="s">
        <v>68</v>
      </c>
      <c r="F5" s="454" t="s">
        <v>69</v>
      </c>
      <c r="G5" s="454" t="s">
        <v>70</v>
      </c>
      <c r="H5" s="454"/>
      <c r="I5" s="451">
        <v>4</v>
      </c>
      <c r="J5" s="491" t="s">
        <v>189</v>
      </c>
      <c r="K5" s="451" t="s">
        <v>8</v>
      </c>
    </row>
    <row r="6" spans="1:11" ht="18" customHeight="1" x14ac:dyDescent="0.2">
      <c r="A6" s="452" t="s">
        <v>186</v>
      </c>
      <c r="B6" s="454" t="s">
        <v>69</v>
      </c>
      <c r="C6" s="454" t="s">
        <v>69</v>
      </c>
      <c r="D6" s="453"/>
      <c r="E6" s="454" t="s">
        <v>69</v>
      </c>
      <c r="F6" s="454" t="s">
        <v>69</v>
      </c>
      <c r="G6" s="454" t="s">
        <v>69</v>
      </c>
      <c r="H6" s="455"/>
      <c r="I6" s="451">
        <v>10</v>
      </c>
      <c r="J6" s="491" t="s">
        <v>142</v>
      </c>
      <c r="K6" s="451" t="s">
        <v>6</v>
      </c>
    </row>
    <row r="7" spans="1:11" ht="18" customHeight="1" x14ac:dyDescent="0.2">
      <c r="A7" s="452" t="s">
        <v>187</v>
      </c>
      <c r="B7" s="455" t="s">
        <v>68</v>
      </c>
      <c r="C7" s="454" t="s">
        <v>69</v>
      </c>
      <c r="D7" s="455" t="s">
        <v>68</v>
      </c>
      <c r="E7" s="453"/>
      <c r="F7" s="455" t="s">
        <v>71</v>
      </c>
      <c r="G7" s="455" t="s">
        <v>68</v>
      </c>
      <c r="H7" s="455"/>
      <c r="I7" s="451">
        <v>2</v>
      </c>
      <c r="J7" s="491" t="s">
        <v>143</v>
      </c>
      <c r="K7" s="451" t="s">
        <v>11</v>
      </c>
    </row>
    <row r="8" spans="1:11" ht="18" customHeight="1" x14ac:dyDescent="0.2">
      <c r="A8" s="452" t="s">
        <v>188</v>
      </c>
      <c r="B8" s="455" t="s">
        <v>68</v>
      </c>
      <c r="C8" s="455" t="s">
        <v>68</v>
      </c>
      <c r="D8" s="455" t="s">
        <v>68</v>
      </c>
      <c r="E8" s="454" t="s">
        <v>70</v>
      </c>
      <c r="F8" s="453"/>
      <c r="G8" s="454" t="s">
        <v>69</v>
      </c>
      <c r="H8" s="454"/>
      <c r="I8" s="451">
        <v>4</v>
      </c>
      <c r="J8" s="492" t="s">
        <v>190</v>
      </c>
      <c r="K8" s="451" t="s">
        <v>9</v>
      </c>
    </row>
    <row r="9" spans="1:11" ht="18" customHeight="1" x14ac:dyDescent="0.2">
      <c r="A9" s="452" t="s">
        <v>107</v>
      </c>
      <c r="B9" s="455" t="s">
        <v>68</v>
      </c>
      <c r="C9" s="455" t="s">
        <v>71</v>
      </c>
      <c r="D9" s="455" t="s">
        <v>68</v>
      </c>
      <c r="E9" s="454" t="s">
        <v>69</v>
      </c>
      <c r="F9" s="455" t="s">
        <v>68</v>
      </c>
      <c r="G9" s="453"/>
      <c r="H9" s="455"/>
      <c r="I9" s="451">
        <v>2</v>
      </c>
      <c r="J9" s="492" t="s">
        <v>143</v>
      </c>
      <c r="K9" s="451" t="s">
        <v>10</v>
      </c>
    </row>
    <row r="10" spans="1:11" ht="18" customHeight="1" x14ac:dyDescent="0.2">
      <c r="A10" s="445"/>
      <c r="B10" s="443"/>
      <c r="C10" s="443"/>
      <c r="D10" s="444"/>
      <c r="E10" s="444"/>
      <c r="F10" s="443"/>
      <c r="G10" s="443"/>
      <c r="H10" s="443"/>
      <c r="I10" s="442"/>
      <c r="J10" s="442"/>
      <c r="K10" s="442"/>
    </row>
    <row r="11" spans="1:11" s="6" customFormat="1" ht="18" customHeight="1" x14ac:dyDescent="0.2">
      <c r="A11" s="469" t="s">
        <v>53</v>
      </c>
      <c r="B11" s="456" t="s">
        <v>191</v>
      </c>
      <c r="C11" s="456" t="s">
        <v>192</v>
      </c>
      <c r="D11" s="456" t="s">
        <v>193</v>
      </c>
      <c r="E11" s="456" t="s">
        <v>144</v>
      </c>
      <c r="F11" s="456" t="s">
        <v>114</v>
      </c>
      <c r="G11" s="456" t="s">
        <v>194</v>
      </c>
      <c r="H11" s="456" t="s">
        <v>195</v>
      </c>
      <c r="I11" s="456" t="s">
        <v>52</v>
      </c>
      <c r="J11" s="456" t="s">
        <v>116</v>
      </c>
      <c r="K11" s="456" t="s">
        <v>42</v>
      </c>
    </row>
    <row r="12" spans="1:11" ht="18" customHeight="1" x14ac:dyDescent="0.2">
      <c r="A12" s="452" t="s">
        <v>191</v>
      </c>
      <c r="B12" s="453"/>
      <c r="C12" s="454" t="s">
        <v>69</v>
      </c>
      <c r="D12" s="454" t="s">
        <v>69</v>
      </c>
      <c r="E12" s="454" t="s">
        <v>69</v>
      </c>
      <c r="F12" s="454" t="s">
        <v>68</v>
      </c>
      <c r="G12" s="454" t="s">
        <v>69</v>
      </c>
      <c r="H12" s="454" t="s">
        <v>68</v>
      </c>
      <c r="I12" s="451">
        <v>8</v>
      </c>
      <c r="J12" s="491" t="s">
        <v>196</v>
      </c>
      <c r="K12" s="451" t="s">
        <v>8</v>
      </c>
    </row>
    <row r="13" spans="1:11" ht="18" customHeight="1" x14ac:dyDescent="0.2">
      <c r="A13" s="452" t="s">
        <v>192</v>
      </c>
      <c r="B13" s="455" t="s">
        <v>68</v>
      </c>
      <c r="C13" s="453"/>
      <c r="D13" s="455" t="s">
        <v>71</v>
      </c>
      <c r="E13" s="455" t="s">
        <v>71</v>
      </c>
      <c r="F13" s="455" t="s">
        <v>68</v>
      </c>
      <c r="G13" s="454" t="s">
        <v>70</v>
      </c>
      <c r="H13" s="455" t="s">
        <v>68</v>
      </c>
      <c r="I13" s="451">
        <v>2</v>
      </c>
      <c r="J13" s="491" t="s">
        <v>197</v>
      </c>
      <c r="K13" s="451" t="s">
        <v>11</v>
      </c>
    </row>
    <row r="14" spans="1:11" ht="18" customHeight="1" x14ac:dyDescent="0.2">
      <c r="A14" s="452" t="s">
        <v>193</v>
      </c>
      <c r="B14" s="455" t="s">
        <v>68</v>
      </c>
      <c r="C14" s="454" t="s">
        <v>70</v>
      </c>
      <c r="D14" s="453"/>
      <c r="E14" s="455" t="s">
        <v>71</v>
      </c>
      <c r="F14" s="454" t="s">
        <v>68</v>
      </c>
      <c r="G14" s="454" t="s">
        <v>69</v>
      </c>
      <c r="H14" s="455" t="s">
        <v>68</v>
      </c>
      <c r="I14" s="451">
        <v>4</v>
      </c>
      <c r="J14" s="491" t="s">
        <v>198</v>
      </c>
      <c r="K14" s="451" t="s">
        <v>10</v>
      </c>
    </row>
    <row r="15" spans="1:11" s="18" customFormat="1" ht="18" customHeight="1" x14ac:dyDescent="0.2">
      <c r="A15" s="452" t="s">
        <v>144</v>
      </c>
      <c r="B15" s="455" t="s">
        <v>68</v>
      </c>
      <c r="C15" s="454" t="s">
        <v>70</v>
      </c>
      <c r="D15" s="454" t="s">
        <v>70</v>
      </c>
      <c r="E15" s="453"/>
      <c r="F15" s="454" t="s">
        <v>68</v>
      </c>
      <c r="G15" s="454" t="s">
        <v>69</v>
      </c>
      <c r="H15" s="455" t="s">
        <v>68</v>
      </c>
      <c r="I15" s="451">
        <v>6</v>
      </c>
      <c r="J15" s="492" t="s">
        <v>199</v>
      </c>
      <c r="K15" s="451" t="s">
        <v>9</v>
      </c>
    </row>
    <row r="16" spans="1:11" s="18" customFormat="1" ht="18" customHeight="1" x14ac:dyDescent="0.2">
      <c r="A16" s="452" t="s">
        <v>114</v>
      </c>
      <c r="B16" s="454" t="s">
        <v>69</v>
      </c>
      <c r="C16" s="454" t="s">
        <v>69</v>
      </c>
      <c r="D16" s="454" t="s">
        <v>69</v>
      </c>
      <c r="E16" s="454" t="s">
        <v>69</v>
      </c>
      <c r="F16" s="453"/>
      <c r="G16" s="454" t="s">
        <v>69</v>
      </c>
      <c r="H16" s="455" t="s">
        <v>71</v>
      </c>
      <c r="I16" s="451">
        <v>10</v>
      </c>
      <c r="J16" s="492" t="s">
        <v>200</v>
      </c>
      <c r="K16" s="451" t="s">
        <v>7</v>
      </c>
    </row>
    <row r="17" spans="1:11" s="18" customFormat="1" ht="18" customHeight="1" x14ac:dyDescent="0.2">
      <c r="A17" s="452" t="s">
        <v>194</v>
      </c>
      <c r="B17" s="455" t="s">
        <v>68</v>
      </c>
      <c r="C17" s="455" t="s">
        <v>71</v>
      </c>
      <c r="D17" s="455" t="s">
        <v>68</v>
      </c>
      <c r="E17" s="454" t="s">
        <v>68</v>
      </c>
      <c r="F17" s="455" t="s">
        <v>68</v>
      </c>
      <c r="G17" s="453"/>
      <c r="H17" s="455" t="s">
        <v>68</v>
      </c>
      <c r="I17" s="451">
        <v>0</v>
      </c>
      <c r="J17" s="491" t="s">
        <v>201</v>
      </c>
      <c r="K17" s="451" t="s">
        <v>12</v>
      </c>
    </row>
    <row r="18" spans="1:11" s="18" customFormat="1" ht="18" customHeight="1" x14ac:dyDescent="0.2">
      <c r="A18" s="452" t="s">
        <v>195</v>
      </c>
      <c r="B18" s="454" t="s">
        <v>69</v>
      </c>
      <c r="C18" s="454" t="s">
        <v>69</v>
      </c>
      <c r="D18" s="454" t="s">
        <v>69</v>
      </c>
      <c r="E18" s="454" t="s">
        <v>69</v>
      </c>
      <c r="F18" s="454" t="s">
        <v>70</v>
      </c>
      <c r="G18" s="454" t="s">
        <v>69</v>
      </c>
      <c r="H18" s="453"/>
      <c r="I18" s="451">
        <v>12</v>
      </c>
      <c r="J18" s="491" t="s">
        <v>202</v>
      </c>
      <c r="K18" s="451" t="s">
        <v>6</v>
      </c>
    </row>
    <row r="19" spans="1:11" s="18" customFormat="1" ht="18" customHeight="1" x14ac:dyDescent="0.2">
      <c r="A19" s="460"/>
      <c r="B19" s="457"/>
      <c r="C19" s="457"/>
      <c r="D19" s="458"/>
      <c r="E19" s="458"/>
      <c r="F19" s="458"/>
      <c r="G19" s="458"/>
      <c r="H19" s="458"/>
      <c r="I19" s="459"/>
      <c r="J19" s="459"/>
      <c r="K19" s="459"/>
    </row>
    <row r="20" spans="1:11" s="18" customFormat="1" ht="18" customHeight="1" x14ac:dyDescent="0.2">
      <c r="A20" s="470" t="s">
        <v>135</v>
      </c>
      <c r="B20" s="456" t="s">
        <v>145</v>
      </c>
      <c r="C20" s="456" t="s">
        <v>108</v>
      </c>
      <c r="D20" s="456" t="s">
        <v>203</v>
      </c>
      <c r="E20" s="456" t="s">
        <v>83</v>
      </c>
      <c r="F20" s="456" t="s">
        <v>204</v>
      </c>
      <c r="G20" s="456" t="s">
        <v>109</v>
      </c>
      <c r="H20" s="451"/>
      <c r="I20" s="456" t="s">
        <v>52</v>
      </c>
      <c r="J20" s="456" t="s">
        <v>116</v>
      </c>
      <c r="K20" s="456" t="s">
        <v>42</v>
      </c>
    </row>
    <row r="21" spans="1:11" s="104" customFormat="1" ht="18" customHeight="1" x14ac:dyDescent="0.2">
      <c r="A21" s="452" t="s">
        <v>145</v>
      </c>
      <c r="B21" s="453"/>
      <c r="C21" s="455" t="s">
        <v>71</v>
      </c>
      <c r="D21" s="454" t="s">
        <v>69</v>
      </c>
      <c r="E21" s="454" t="s">
        <v>70</v>
      </c>
      <c r="F21" s="454" t="s">
        <v>70</v>
      </c>
      <c r="G21" s="454" t="s">
        <v>70</v>
      </c>
      <c r="H21" s="454"/>
      <c r="I21" s="451">
        <v>8</v>
      </c>
      <c r="J21" s="491" t="s">
        <v>205</v>
      </c>
      <c r="K21" s="451" t="s">
        <v>7</v>
      </c>
    </row>
    <row r="22" spans="1:11" s="104" customFormat="1" ht="18" customHeight="1" x14ac:dyDescent="0.2">
      <c r="A22" s="452" t="s">
        <v>108</v>
      </c>
      <c r="B22" s="454" t="s">
        <v>70</v>
      </c>
      <c r="C22" s="453"/>
      <c r="D22" s="454" t="s">
        <v>69</v>
      </c>
      <c r="E22" s="454" t="s">
        <v>69</v>
      </c>
      <c r="F22" s="454" t="s">
        <v>69</v>
      </c>
      <c r="G22" s="454" t="s">
        <v>70</v>
      </c>
      <c r="H22" s="454"/>
      <c r="I22" s="451">
        <v>10</v>
      </c>
      <c r="J22" s="491" t="s">
        <v>146</v>
      </c>
      <c r="K22" s="451" t="s">
        <v>6</v>
      </c>
    </row>
    <row r="23" spans="1:11" s="18" customFormat="1" ht="18" customHeight="1" x14ac:dyDescent="0.2">
      <c r="A23" s="452" t="s">
        <v>203</v>
      </c>
      <c r="B23" s="455" t="s">
        <v>68</v>
      </c>
      <c r="C23" s="455" t="s">
        <v>68</v>
      </c>
      <c r="D23" s="453"/>
      <c r="E23" s="454" t="s">
        <v>69</v>
      </c>
      <c r="F23" s="454" t="s">
        <v>69</v>
      </c>
      <c r="G23" s="455" t="s">
        <v>68</v>
      </c>
      <c r="H23" s="455"/>
      <c r="I23" s="451">
        <v>4</v>
      </c>
      <c r="J23" s="491" t="s">
        <v>206</v>
      </c>
      <c r="K23" s="451" t="s">
        <v>10</v>
      </c>
    </row>
    <row r="24" spans="1:11" s="18" customFormat="1" ht="18" customHeight="1" x14ac:dyDescent="0.2">
      <c r="A24" s="452" t="s">
        <v>83</v>
      </c>
      <c r="B24" s="455" t="s">
        <v>71</v>
      </c>
      <c r="C24" s="455" t="s">
        <v>68</v>
      </c>
      <c r="D24" s="455" t="s">
        <v>68</v>
      </c>
      <c r="E24" s="453"/>
      <c r="F24" s="454" t="s">
        <v>69</v>
      </c>
      <c r="G24" s="454" t="s">
        <v>69</v>
      </c>
      <c r="H24" s="455"/>
      <c r="I24" s="451">
        <v>4</v>
      </c>
      <c r="J24" s="491" t="s">
        <v>207</v>
      </c>
      <c r="K24" s="451" t="s">
        <v>9</v>
      </c>
    </row>
    <row r="25" spans="1:11" s="18" customFormat="1" ht="18" customHeight="1" x14ac:dyDescent="0.2">
      <c r="A25" s="452" t="s">
        <v>204</v>
      </c>
      <c r="B25" s="455" t="s">
        <v>71</v>
      </c>
      <c r="C25" s="455" t="s">
        <v>68</v>
      </c>
      <c r="D25" s="455" t="s">
        <v>68</v>
      </c>
      <c r="E25" s="455" t="s">
        <v>68</v>
      </c>
      <c r="F25" s="453"/>
      <c r="G25" s="455" t="s">
        <v>71</v>
      </c>
      <c r="H25" s="454"/>
      <c r="I25" s="451">
        <v>0</v>
      </c>
      <c r="J25" s="492" t="s">
        <v>147</v>
      </c>
      <c r="K25" s="451" t="s">
        <v>11</v>
      </c>
    </row>
    <row r="26" spans="1:11" s="18" customFormat="1" ht="18" customHeight="1" x14ac:dyDescent="0.2">
      <c r="A26" s="452" t="s">
        <v>109</v>
      </c>
      <c r="B26" s="455" t="s">
        <v>71</v>
      </c>
      <c r="C26" s="455" t="s">
        <v>71</v>
      </c>
      <c r="D26" s="454" t="s">
        <v>69</v>
      </c>
      <c r="E26" s="455" t="s">
        <v>68</v>
      </c>
      <c r="F26" s="454" t="s">
        <v>70</v>
      </c>
      <c r="G26" s="453"/>
      <c r="H26" s="455"/>
      <c r="I26" s="451">
        <v>4</v>
      </c>
      <c r="J26" s="492" t="s">
        <v>208</v>
      </c>
      <c r="K26" s="451" t="s">
        <v>8</v>
      </c>
    </row>
    <row r="27" spans="1:11" s="18" customFormat="1" ht="18" customHeight="1" thickBot="1" x14ac:dyDescent="0.25">
      <c r="A27" s="460"/>
      <c r="B27" s="471"/>
      <c r="C27" s="471"/>
      <c r="D27" s="472"/>
      <c r="E27" s="472"/>
      <c r="F27" s="472"/>
      <c r="G27" s="461"/>
      <c r="H27" s="471"/>
      <c r="I27" s="461"/>
      <c r="J27" s="472"/>
      <c r="K27" s="461"/>
    </row>
    <row r="28" spans="1:11" s="18" customFormat="1" ht="18" customHeight="1" thickBot="1" x14ac:dyDescent="0.25">
      <c r="A28" s="648" t="s">
        <v>137</v>
      </c>
      <c r="B28" s="649"/>
      <c r="C28" s="649"/>
      <c r="D28" s="649"/>
      <c r="E28" s="649"/>
      <c r="F28" s="649"/>
      <c r="G28" s="649"/>
      <c r="H28" s="649"/>
      <c r="I28" s="649"/>
      <c r="J28" s="649"/>
      <c r="K28" s="650"/>
    </row>
    <row r="29" spans="1:11" s="18" customFormat="1" ht="18" customHeight="1" x14ac:dyDescent="0.25">
      <c r="A29" s="449"/>
      <c r="B29" s="448"/>
      <c r="C29" s="450"/>
      <c r="D29" s="447"/>
      <c r="E29" s="447"/>
      <c r="F29" s="447"/>
      <c r="G29" s="447"/>
      <c r="H29" s="447"/>
      <c r="I29" s="441"/>
      <c r="J29" s="441"/>
      <c r="K29" s="441"/>
    </row>
    <row r="30" spans="1:11" s="18" customFormat="1" ht="18" customHeight="1" x14ac:dyDescent="0.2">
      <c r="A30" s="493" t="s">
        <v>136</v>
      </c>
      <c r="B30" s="456" t="s">
        <v>209</v>
      </c>
      <c r="C30" s="456" t="s">
        <v>115</v>
      </c>
      <c r="D30" s="456" t="s">
        <v>108</v>
      </c>
      <c r="E30" s="456" t="s">
        <v>145</v>
      </c>
      <c r="F30" s="456" t="s">
        <v>210</v>
      </c>
      <c r="G30" s="456" t="s">
        <v>114</v>
      </c>
      <c r="H30" s="451"/>
      <c r="I30" s="456" t="s">
        <v>52</v>
      </c>
      <c r="J30" s="456" t="s">
        <v>116</v>
      </c>
      <c r="K30" s="456" t="s">
        <v>42</v>
      </c>
    </row>
    <row r="31" spans="1:11" s="18" customFormat="1" ht="18" customHeight="1" x14ac:dyDescent="0.2">
      <c r="A31" s="452" t="s">
        <v>209</v>
      </c>
      <c r="B31" s="453"/>
      <c r="C31" s="454" t="s">
        <v>69</v>
      </c>
      <c r="D31" s="454" t="s">
        <v>69</v>
      </c>
      <c r="E31" s="454" t="s">
        <v>69</v>
      </c>
      <c r="F31" s="454" t="s">
        <v>69</v>
      </c>
      <c r="G31" s="454" t="s">
        <v>69</v>
      </c>
      <c r="H31" s="454"/>
      <c r="I31" s="451">
        <v>10</v>
      </c>
      <c r="J31" s="491" t="s">
        <v>142</v>
      </c>
      <c r="K31" s="451" t="s">
        <v>6</v>
      </c>
    </row>
    <row r="32" spans="1:11" s="18" customFormat="1" ht="18" customHeight="1" x14ac:dyDescent="0.2">
      <c r="A32" s="452" t="s">
        <v>115</v>
      </c>
      <c r="B32" s="455" t="s">
        <v>68</v>
      </c>
      <c r="C32" s="453"/>
      <c r="D32" s="454" t="s">
        <v>70</v>
      </c>
      <c r="E32" s="454" t="s">
        <v>69</v>
      </c>
      <c r="F32" s="454" t="s">
        <v>70</v>
      </c>
      <c r="G32" s="454" t="s">
        <v>69</v>
      </c>
      <c r="H32" s="454"/>
      <c r="I32" s="451">
        <v>8</v>
      </c>
      <c r="J32" s="491" t="s">
        <v>196</v>
      </c>
      <c r="K32" s="451" t="s">
        <v>7</v>
      </c>
    </row>
    <row r="33" spans="1:11" s="18" customFormat="1" ht="18" customHeight="1" x14ac:dyDescent="0.2">
      <c r="A33" s="452" t="s">
        <v>108</v>
      </c>
      <c r="B33" s="455" t="s">
        <v>68</v>
      </c>
      <c r="C33" s="455" t="s">
        <v>71</v>
      </c>
      <c r="D33" s="453"/>
      <c r="E33" s="454" t="s">
        <v>70</v>
      </c>
      <c r="F33" s="454" t="s">
        <v>70</v>
      </c>
      <c r="G33" s="454" t="s">
        <v>69</v>
      </c>
      <c r="H33" s="455"/>
      <c r="I33" s="451">
        <v>6</v>
      </c>
      <c r="J33" s="491" t="s">
        <v>148</v>
      </c>
      <c r="K33" s="451" t="s">
        <v>8</v>
      </c>
    </row>
    <row r="34" spans="1:11" s="18" customFormat="1" ht="18" customHeight="1" x14ac:dyDescent="0.2">
      <c r="A34" s="452" t="s">
        <v>145</v>
      </c>
      <c r="B34" s="455" t="s">
        <v>68</v>
      </c>
      <c r="C34" s="455" t="s">
        <v>68</v>
      </c>
      <c r="D34" s="455" t="s">
        <v>71</v>
      </c>
      <c r="E34" s="453"/>
      <c r="F34" s="455" t="s">
        <v>71</v>
      </c>
      <c r="G34" s="455" t="s">
        <v>68</v>
      </c>
      <c r="H34" s="455"/>
      <c r="I34" s="451">
        <v>0</v>
      </c>
      <c r="J34" s="491" t="s">
        <v>147</v>
      </c>
      <c r="K34" s="451" t="s">
        <v>11</v>
      </c>
    </row>
    <row r="35" spans="1:11" s="18" customFormat="1" ht="18" customHeight="1" x14ac:dyDescent="0.2">
      <c r="A35" s="452" t="s">
        <v>210</v>
      </c>
      <c r="B35" s="455" t="s">
        <v>68</v>
      </c>
      <c r="C35" s="455" t="s">
        <v>71</v>
      </c>
      <c r="D35" s="455" t="s">
        <v>71</v>
      </c>
      <c r="E35" s="454" t="s">
        <v>70</v>
      </c>
      <c r="F35" s="453"/>
      <c r="G35" s="454" t="s">
        <v>70</v>
      </c>
      <c r="H35" s="454"/>
      <c r="I35" s="451">
        <v>4</v>
      </c>
      <c r="J35" s="492" t="s">
        <v>199</v>
      </c>
      <c r="K35" s="451" t="s">
        <v>9</v>
      </c>
    </row>
    <row r="36" spans="1:11" s="18" customFormat="1" ht="18" customHeight="1" x14ac:dyDescent="0.2">
      <c r="A36" s="452" t="s">
        <v>114</v>
      </c>
      <c r="B36" s="455" t="s">
        <v>68</v>
      </c>
      <c r="C36" s="455" t="s">
        <v>68</v>
      </c>
      <c r="D36" s="455" t="s">
        <v>68</v>
      </c>
      <c r="E36" s="454" t="s">
        <v>69</v>
      </c>
      <c r="F36" s="455" t="s">
        <v>71</v>
      </c>
      <c r="G36" s="453"/>
      <c r="H36" s="455"/>
      <c r="I36" s="451">
        <v>2</v>
      </c>
      <c r="J36" s="492" t="s">
        <v>143</v>
      </c>
      <c r="K36" s="451" t="s">
        <v>10</v>
      </c>
    </row>
    <row r="37" spans="1:11" s="18" customFormat="1" ht="18" customHeight="1" x14ac:dyDescent="0.2">
      <c r="A37" s="445"/>
      <c r="B37" s="443"/>
      <c r="C37" s="443"/>
      <c r="D37" s="444"/>
      <c r="E37" s="444"/>
      <c r="F37" s="443"/>
      <c r="G37" s="443"/>
      <c r="H37" s="443"/>
      <c r="I37" s="442"/>
      <c r="J37" s="442"/>
      <c r="K37" s="442"/>
    </row>
    <row r="38" spans="1:11" s="18" customFormat="1" ht="18" customHeight="1" x14ac:dyDescent="0.2">
      <c r="A38" s="493" t="s">
        <v>211</v>
      </c>
      <c r="B38" s="456" t="s">
        <v>110</v>
      </c>
      <c r="C38" s="456" t="s">
        <v>212</v>
      </c>
      <c r="D38" s="456" t="s">
        <v>109</v>
      </c>
      <c r="E38" s="456" t="s">
        <v>83</v>
      </c>
      <c r="F38" s="456" t="s">
        <v>191</v>
      </c>
      <c r="G38" s="456" t="s">
        <v>144</v>
      </c>
      <c r="H38" s="456"/>
      <c r="I38" s="456" t="s">
        <v>52</v>
      </c>
      <c r="J38" s="456" t="s">
        <v>116</v>
      </c>
      <c r="K38" s="456" t="s">
        <v>42</v>
      </c>
    </row>
    <row r="39" spans="1:11" s="18" customFormat="1" ht="18" customHeight="1" x14ac:dyDescent="0.2">
      <c r="A39" s="452" t="s">
        <v>110</v>
      </c>
      <c r="B39" s="453"/>
      <c r="C39" s="454" t="s">
        <v>69</v>
      </c>
      <c r="D39" s="454" t="s">
        <v>70</v>
      </c>
      <c r="E39" s="454" t="s">
        <v>69</v>
      </c>
      <c r="F39" s="454" t="s">
        <v>70</v>
      </c>
      <c r="G39" s="454" t="s">
        <v>69</v>
      </c>
      <c r="H39" s="454"/>
      <c r="I39" s="451">
        <v>10</v>
      </c>
      <c r="J39" s="491" t="s">
        <v>146</v>
      </c>
      <c r="K39" s="451" t="s">
        <v>12</v>
      </c>
    </row>
    <row r="40" spans="1:11" s="5" customFormat="1" ht="15" x14ac:dyDescent="0.2">
      <c r="A40" s="452" t="s">
        <v>212</v>
      </c>
      <c r="B40" s="455" t="s">
        <v>68</v>
      </c>
      <c r="C40" s="453"/>
      <c r="D40" s="455" t="s">
        <v>71</v>
      </c>
      <c r="E40" s="455" t="s">
        <v>71</v>
      </c>
      <c r="F40" s="455" t="s">
        <v>71</v>
      </c>
      <c r="G40" s="454" t="s">
        <v>69</v>
      </c>
      <c r="H40" s="454"/>
      <c r="I40" s="451">
        <v>2</v>
      </c>
      <c r="J40" s="491" t="s">
        <v>213</v>
      </c>
      <c r="K40" s="451" t="s">
        <v>16</v>
      </c>
    </row>
    <row r="41" spans="1:11" s="5" customFormat="1" ht="15" x14ac:dyDescent="0.2">
      <c r="A41" s="452" t="s">
        <v>109</v>
      </c>
      <c r="B41" s="455" t="s">
        <v>71</v>
      </c>
      <c r="C41" s="454" t="s">
        <v>70</v>
      </c>
      <c r="D41" s="453"/>
      <c r="E41" s="454" t="s">
        <v>68</v>
      </c>
      <c r="F41" s="454" t="s">
        <v>69</v>
      </c>
      <c r="G41" s="454" t="s">
        <v>69</v>
      </c>
      <c r="H41" s="455"/>
      <c r="I41" s="451">
        <v>6</v>
      </c>
      <c r="J41" s="491" t="s">
        <v>214</v>
      </c>
      <c r="K41" s="451" t="s">
        <v>13</v>
      </c>
    </row>
    <row r="42" spans="1:11" s="5" customFormat="1" ht="15" x14ac:dyDescent="0.2">
      <c r="A42" s="452" t="s">
        <v>83</v>
      </c>
      <c r="B42" s="455" t="s">
        <v>68</v>
      </c>
      <c r="C42" s="454" t="s">
        <v>70</v>
      </c>
      <c r="D42" s="454" t="s">
        <v>69</v>
      </c>
      <c r="E42" s="453"/>
      <c r="F42" s="454" t="s">
        <v>68</v>
      </c>
      <c r="G42" s="454" t="s">
        <v>70</v>
      </c>
      <c r="H42" s="454"/>
      <c r="I42" s="451">
        <v>6</v>
      </c>
      <c r="J42" s="491" t="s">
        <v>215</v>
      </c>
      <c r="K42" s="451" t="s">
        <v>15</v>
      </c>
    </row>
    <row r="43" spans="1:11" s="5" customFormat="1" ht="15" x14ac:dyDescent="0.2">
      <c r="A43" s="452" t="s">
        <v>191</v>
      </c>
      <c r="B43" s="455" t="s">
        <v>71</v>
      </c>
      <c r="C43" s="454" t="s">
        <v>70</v>
      </c>
      <c r="D43" s="454" t="s">
        <v>68</v>
      </c>
      <c r="E43" s="454" t="s">
        <v>69</v>
      </c>
      <c r="F43" s="453"/>
      <c r="G43" s="454" t="s">
        <v>69</v>
      </c>
      <c r="H43" s="454"/>
      <c r="I43" s="451">
        <v>6</v>
      </c>
      <c r="J43" s="492" t="s">
        <v>214</v>
      </c>
      <c r="K43" s="451" t="s">
        <v>14</v>
      </c>
    </row>
    <row r="44" spans="1:11" s="5" customFormat="1" ht="15" x14ac:dyDescent="0.2">
      <c r="A44" s="452" t="s">
        <v>144</v>
      </c>
      <c r="B44" s="455" t="s">
        <v>68</v>
      </c>
      <c r="C44" s="455" t="s">
        <v>68</v>
      </c>
      <c r="D44" s="455" t="s">
        <v>68</v>
      </c>
      <c r="E44" s="454" t="s">
        <v>71</v>
      </c>
      <c r="F44" s="455" t="s">
        <v>68</v>
      </c>
      <c r="G44" s="453"/>
      <c r="H44" s="455"/>
      <c r="I44" s="451">
        <v>0</v>
      </c>
      <c r="J44" s="492" t="s">
        <v>216</v>
      </c>
      <c r="K44" s="451" t="s">
        <v>17</v>
      </c>
    </row>
    <row r="45" spans="1:11" s="5" customFormat="1" ht="15" x14ac:dyDescent="0.2">
      <c r="A45" s="460"/>
      <c r="B45" s="457"/>
      <c r="C45" s="457"/>
      <c r="D45" s="458"/>
      <c r="E45" s="458"/>
      <c r="F45" s="458"/>
      <c r="G45" s="458"/>
      <c r="H45" s="458"/>
      <c r="I45" s="459"/>
      <c r="J45" s="459"/>
      <c r="K45" s="459"/>
    </row>
    <row r="46" spans="1:11" s="5" customFormat="1" ht="15" x14ac:dyDescent="0.2">
      <c r="A46" s="493" t="s">
        <v>217</v>
      </c>
      <c r="B46" s="456" t="s">
        <v>107</v>
      </c>
      <c r="C46" s="456" t="s">
        <v>218</v>
      </c>
      <c r="D46" s="456" t="s">
        <v>203</v>
      </c>
      <c r="E46" s="456" t="s">
        <v>204</v>
      </c>
      <c r="F46" s="456" t="s">
        <v>193</v>
      </c>
      <c r="G46" s="456" t="s">
        <v>192</v>
      </c>
      <c r="H46" s="451"/>
      <c r="I46" s="456" t="s">
        <v>52</v>
      </c>
      <c r="J46" s="456" t="s">
        <v>116</v>
      </c>
      <c r="K46" s="456" t="s">
        <v>42</v>
      </c>
    </row>
    <row r="47" spans="1:11" s="5" customFormat="1" ht="15" x14ac:dyDescent="0.2">
      <c r="A47" s="452" t="s">
        <v>107</v>
      </c>
      <c r="B47" s="453"/>
      <c r="C47" s="454" t="s">
        <v>69</v>
      </c>
      <c r="D47" s="454" t="s">
        <v>69</v>
      </c>
      <c r="E47" s="454" t="s">
        <v>69</v>
      </c>
      <c r="F47" s="454" t="s">
        <v>69</v>
      </c>
      <c r="G47" s="454" t="s">
        <v>69</v>
      </c>
      <c r="H47" s="454"/>
      <c r="I47" s="451">
        <v>10</v>
      </c>
      <c r="J47" s="491" t="s">
        <v>142</v>
      </c>
      <c r="K47" s="451" t="s">
        <v>18</v>
      </c>
    </row>
    <row r="48" spans="1:11" s="5" customFormat="1" ht="15" x14ac:dyDescent="0.2">
      <c r="A48" s="452" t="s">
        <v>218</v>
      </c>
      <c r="B48" s="455" t="s">
        <v>68</v>
      </c>
      <c r="C48" s="453"/>
      <c r="D48" s="454" t="s">
        <v>69</v>
      </c>
      <c r="E48" s="454" t="s">
        <v>69</v>
      </c>
      <c r="F48" s="454" t="s">
        <v>69</v>
      </c>
      <c r="G48" s="454" t="s">
        <v>69</v>
      </c>
      <c r="H48" s="454"/>
      <c r="I48" s="451">
        <v>8</v>
      </c>
      <c r="J48" s="491" t="s">
        <v>138</v>
      </c>
      <c r="K48" s="451" t="s">
        <v>19</v>
      </c>
    </row>
    <row r="49" spans="1:11" s="5" customFormat="1" ht="15" x14ac:dyDescent="0.2">
      <c r="A49" s="452" t="s">
        <v>203</v>
      </c>
      <c r="B49" s="455" t="s">
        <v>68</v>
      </c>
      <c r="C49" s="455" t="s">
        <v>68</v>
      </c>
      <c r="D49" s="453"/>
      <c r="E49" s="454" t="s">
        <v>69</v>
      </c>
      <c r="F49" s="454" t="s">
        <v>70</v>
      </c>
      <c r="G49" s="454" t="s">
        <v>70</v>
      </c>
      <c r="H49" s="455"/>
      <c r="I49" s="451">
        <v>6</v>
      </c>
      <c r="J49" s="491" t="s">
        <v>215</v>
      </c>
      <c r="K49" s="451" t="s">
        <v>20</v>
      </c>
    </row>
    <row r="50" spans="1:11" s="5" customFormat="1" ht="15" x14ac:dyDescent="0.2">
      <c r="A50" s="452" t="s">
        <v>204</v>
      </c>
      <c r="B50" s="455" t="s">
        <v>68</v>
      </c>
      <c r="C50" s="455" t="s">
        <v>68</v>
      </c>
      <c r="D50" s="455" t="s">
        <v>68</v>
      </c>
      <c r="E50" s="453"/>
      <c r="F50" s="454" t="s">
        <v>69</v>
      </c>
      <c r="G50" s="454" t="s">
        <v>69</v>
      </c>
      <c r="H50" s="455"/>
      <c r="I50" s="451">
        <v>4</v>
      </c>
      <c r="J50" s="491" t="s">
        <v>206</v>
      </c>
      <c r="K50" s="451" t="s">
        <v>21</v>
      </c>
    </row>
    <row r="51" spans="1:11" s="5" customFormat="1" ht="15" x14ac:dyDescent="0.2">
      <c r="A51" s="452" t="s">
        <v>193</v>
      </c>
      <c r="B51" s="455" t="s">
        <v>68</v>
      </c>
      <c r="C51" s="455" t="s">
        <v>68</v>
      </c>
      <c r="D51" s="455" t="s">
        <v>71</v>
      </c>
      <c r="E51" s="455" t="s">
        <v>68</v>
      </c>
      <c r="F51" s="453"/>
      <c r="G51" s="454" t="s">
        <v>70</v>
      </c>
      <c r="H51" s="454"/>
      <c r="I51" s="451">
        <v>2</v>
      </c>
      <c r="J51" s="492" t="s">
        <v>219</v>
      </c>
      <c r="K51" s="451" t="s">
        <v>22</v>
      </c>
    </row>
    <row r="52" spans="1:11" s="5" customFormat="1" ht="15" x14ac:dyDescent="0.2">
      <c r="A52" s="452" t="s">
        <v>192</v>
      </c>
      <c r="B52" s="455" t="s">
        <v>68</v>
      </c>
      <c r="C52" s="455" t="s">
        <v>68</v>
      </c>
      <c r="D52" s="455" t="s">
        <v>71</v>
      </c>
      <c r="E52" s="454" t="s">
        <v>69</v>
      </c>
      <c r="F52" s="455" t="s">
        <v>71</v>
      </c>
      <c r="G52" s="453"/>
      <c r="H52" s="455"/>
      <c r="I52" s="451">
        <v>0</v>
      </c>
      <c r="J52" s="492" t="s">
        <v>147</v>
      </c>
      <c r="K52" s="451" t="s">
        <v>23</v>
      </c>
    </row>
    <row r="53" spans="1:11" s="5" customFormat="1" ht="25.9" customHeight="1" x14ac:dyDescent="0.25">
      <c r="A53" s="449"/>
      <c r="B53" s="448"/>
      <c r="C53" s="450"/>
      <c r="D53" s="447"/>
      <c r="E53" s="447"/>
      <c r="F53" s="447"/>
      <c r="G53" s="447"/>
      <c r="H53" s="447"/>
      <c r="I53" s="441"/>
      <c r="J53" s="441"/>
      <c r="K53" s="441"/>
    </row>
    <row r="54" spans="1:11" s="5" customFormat="1" ht="19.899999999999999" customHeight="1" x14ac:dyDescent="0.2">
      <c r="A54" s="446"/>
      <c r="B54" s="446"/>
      <c r="C54" s="447"/>
      <c r="D54" s="447"/>
      <c r="E54" s="447"/>
      <c r="F54" s="447"/>
      <c r="G54" s="447"/>
      <c r="H54" s="447"/>
      <c r="I54" s="441"/>
      <c r="J54" s="441"/>
      <c r="K54" s="441"/>
    </row>
    <row r="55" spans="1:11" s="5" customFormat="1" ht="19.899999999999999" customHeight="1" x14ac:dyDescent="0.3">
      <c r="A55" s="490" t="s">
        <v>62</v>
      </c>
      <c r="B55" s="494" t="s">
        <v>117</v>
      </c>
      <c r="C55" s="494" t="s">
        <v>220</v>
      </c>
      <c r="D55" s="494" t="s">
        <v>221</v>
      </c>
      <c r="E55" s="494" t="s">
        <v>222</v>
      </c>
      <c r="F55" s="494" t="s">
        <v>132</v>
      </c>
      <c r="G55" s="494" t="s">
        <v>223</v>
      </c>
      <c r="H55" s="494" t="s">
        <v>52</v>
      </c>
      <c r="I55" s="494" t="s">
        <v>116</v>
      </c>
      <c r="J55" s="494" t="s">
        <v>42</v>
      </c>
      <c r="K55" s="441"/>
    </row>
    <row r="56" spans="1:11" s="5" customFormat="1" ht="19.899999999999999" customHeight="1" x14ac:dyDescent="0.2">
      <c r="A56" s="495" t="s">
        <v>117</v>
      </c>
      <c r="B56" s="488"/>
      <c r="C56" s="463" t="s">
        <v>69</v>
      </c>
      <c r="D56" s="463" t="s">
        <v>69</v>
      </c>
      <c r="E56" s="463" t="s">
        <v>69</v>
      </c>
      <c r="F56" s="463" t="s">
        <v>68</v>
      </c>
      <c r="G56" s="463" t="s">
        <v>68</v>
      </c>
      <c r="H56" s="462">
        <v>6</v>
      </c>
      <c r="I56" s="489" t="s">
        <v>140</v>
      </c>
      <c r="J56" s="462" t="s">
        <v>7</v>
      </c>
      <c r="K56" s="441"/>
    </row>
    <row r="57" spans="1:11" s="5" customFormat="1" ht="19.899999999999999" customHeight="1" x14ac:dyDescent="0.2">
      <c r="A57" s="495" t="s">
        <v>220</v>
      </c>
      <c r="B57" s="463" t="s">
        <v>68</v>
      </c>
      <c r="C57" s="488"/>
      <c r="D57" s="463" t="s">
        <v>69</v>
      </c>
      <c r="E57" s="463" t="s">
        <v>69</v>
      </c>
      <c r="F57" s="463" t="s">
        <v>69</v>
      </c>
      <c r="G57" s="463" t="s">
        <v>68</v>
      </c>
      <c r="H57" s="462">
        <v>6</v>
      </c>
      <c r="I57" s="489" t="s">
        <v>140</v>
      </c>
      <c r="J57" s="462" t="s">
        <v>8</v>
      </c>
      <c r="K57" s="441"/>
    </row>
    <row r="58" spans="1:11" s="5" customFormat="1" ht="19.899999999999999" customHeight="1" x14ac:dyDescent="0.2">
      <c r="A58" s="495" t="s">
        <v>221</v>
      </c>
      <c r="B58" s="463" t="s">
        <v>68</v>
      </c>
      <c r="C58" s="463" t="s">
        <v>68</v>
      </c>
      <c r="D58" s="488"/>
      <c r="E58" s="463" t="s">
        <v>68</v>
      </c>
      <c r="F58" s="463" t="s">
        <v>68</v>
      </c>
      <c r="G58" s="463" t="s">
        <v>68</v>
      </c>
      <c r="H58" s="462">
        <v>0</v>
      </c>
      <c r="I58" s="489" t="s">
        <v>139</v>
      </c>
      <c r="J58" s="462" t="s">
        <v>11</v>
      </c>
      <c r="K58" s="441"/>
    </row>
    <row r="59" spans="1:11" s="5" customFormat="1" ht="19.899999999999999" customHeight="1" x14ac:dyDescent="0.2">
      <c r="A59" s="495" t="s">
        <v>222</v>
      </c>
      <c r="B59" s="463" t="s">
        <v>68</v>
      </c>
      <c r="C59" s="463" t="s">
        <v>68</v>
      </c>
      <c r="D59" s="463" t="s">
        <v>69</v>
      </c>
      <c r="E59" s="488"/>
      <c r="F59" s="463" t="s">
        <v>68</v>
      </c>
      <c r="G59" s="463" t="s">
        <v>69</v>
      </c>
      <c r="H59" s="462">
        <v>6</v>
      </c>
      <c r="I59" s="489" t="s">
        <v>140</v>
      </c>
      <c r="J59" s="462" t="s">
        <v>9</v>
      </c>
      <c r="K59" s="441"/>
    </row>
    <row r="60" spans="1:11" s="5" customFormat="1" ht="19.899999999999999" customHeight="1" x14ac:dyDescent="0.2">
      <c r="A60" s="495" t="s">
        <v>132</v>
      </c>
      <c r="B60" s="463" t="s">
        <v>69</v>
      </c>
      <c r="C60" s="463" t="s">
        <v>68</v>
      </c>
      <c r="D60" s="463" t="s">
        <v>69</v>
      </c>
      <c r="E60" s="463" t="s">
        <v>68</v>
      </c>
      <c r="F60" s="488"/>
      <c r="G60" s="463" t="s">
        <v>68</v>
      </c>
      <c r="H60" s="462">
        <v>4</v>
      </c>
      <c r="I60" s="489" t="s">
        <v>206</v>
      </c>
      <c r="J60" s="462" t="s">
        <v>10</v>
      </c>
      <c r="K60" s="441"/>
    </row>
    <row r="61" spans="1:11" s="5" customFormat="1" ht="19.899999999999999" customHeight="1" x14ac:dyDescent="0.2">
      <c r="A61" s="446"/>
      <c r="B61" s="446"/>
      <c r="C61" s="447"/>
      <c r="D61" s="447"/>
      <c r="E61" s="447"/>
      <c r="F61" s="447"/>
      <c r="G61" s="447"/>
      <c r="H61" s="447"/>
      <c r="I61" s="441"/>
      <c r="J61" s="441"/>
      <c r="K61" s="441"/>
    </row>
    <row r="62" spans="1:11" s="5" customFormat="1" ht="19.899999999999999" customHeight="1" x14ac:dyDescent="0.2">
      <c r="A62" s="446" t="s">
        <v>94</v>
      </c>
      <c r="B62" s="446"/>
      <c r="C62" s="447"/>
      <c r="D62" s="447"/>
      <c r="E62" s="447"/>
      <c r="F62" s="447"/>
      <c r="G62" s="447"/>
      <c r="H62" s="447"/>
      <c r="I62" s="441"/>
      <c r="J62" s="441"/>
      <c r="K62" s="441"/>
    </row>
    <row r="63" spans="1:11" s="5" customFormat="1" ht="18" x14ac:dyDescent="0.2">
      <c r="A63" s="446" t="s">
        <v>226</v>
      </c>
      <c r="B63" s="417" t="s">
        <v>227</v>
      </c>
      <c r="C63" s="497" t="s">
        <v>228</v>
      </c>
      <c r="D63" s="497" t="s">
        <v>229</v>
      </c>
      <c r="E63" s="497"/>
      <c r="F63" s="497"/>
      <c r="G63" s="447"/>
      <c r="H63" s="447"/>
      <c r="I63" s="441"/>
      <c r="J63" s="441"/>
      <c r="K63" s="441"/>
    </row>
    <row r="64" spans="1:11" s="5" customFormat="1" ht="23.45" customHeight="1" thickBot="1" x14ac:dyDescent="0.25">
      <c r="A64" s="423"/>
      <c r="B64" s="498"/>
      <c r="C64" s="498"/>
      <c r="D64" s="498"/>
      <c r="E64" s="498"/>
      <c r="F64" s="498"/>
      <c r="G64" s="423"/>
      <c r="H64" s="423"/>
      <c r="I64" s="423"/>
      <c r="J64" s="423"/>
      <c r="K64" s="423"/>
    </row>
    <row r="65" spans="1:11" s="5" customFormat="1" ht="45.75" thickBot="1" x14ac:dyDescent="0.25">
      <c r="A65" s="427" t="s">
        <v>54</v>
      </c>
      <c r="B65" s="644" t="s">
        <v>61</v>
      </c>
      <c r="C65" s="645"/>
      <c r="D65" s="428" t="s">
        <v>54</v>
      </c>
      <c r="E65" s="646" t="s">
        <v>62</v>
      </c>
      <c r="F65" s="647"/>
      <c r="G65" s="429" t="s">
        <v>54</v>
      </c>
      <c r="H65" s="644" t="s">
        <v>82</v>
      </c>
      <c r="I65" s="651"/>
      <c r="J65" s="423"/>
      <c r="K65" s="423"/>
    </row>
    <row r="66" spans="1:11" s="5" customFormat="1" ht="30.75" thickBot="1" x14ac:dyDescent="0.25">
      <c r="A66" s="429" t="s">
        <v>55</v>
      </c>
      <c r="B66" s="430" t="s">
        <v>1</v>
      </c>
      <c r="C66" s="479" t="s">
        <v>49</v>
      </c>
      <c r="D66" s="428" t="s">
        <v>55</v>
      </c>
      <c r="E66" s="480" t="s">
        <v>1</v>
      </c>
      <c r="F66" s="481" t="s">
        <v>49</v>
      </c>
      <c r="G66" s="429" t="s">
        <v>55</v>
      </c>
      <c r="H66" s="482" t="s">
        <v>1</v>
      </c>
      <c r="I66" s="422" t="s">
        <v>49</v>
      </c>
      <c r="J66" s="423"/>
      <c r="K66" s="423"/>
    </row>
    <row r="67" spans="1:11" s="5" customFormat="1" ht="34.15" customHeight="1" x14ac:dyDescent="0.2">
      <c r="A67" s="434" t="s">
        <v>6</v>
      </c>
      <c r="B67" s="435" t="s">
        <v>47</v>
      </c>
      <c r="C67" s="439">
        <v>20</v>
      </c>
      <c r="D67" s="496" t="s">
        <v>6</v>
      </c>
      <c r="E67" s="476" t="s">
        <v>75</v>
      </c>
      <c r="F67" s="477">
        <v>20</v>
      </c>
      <c r="G67" s="483" t="s">
        <v>6</v>
      </c>
      <c r="H67" s="421" t="s">
        <v>101</v>
      </c>
      <c r="I67" s="484">
        <v>10</v>
      </c>
      <c r="J67" s="423"/>
      <c r="K67" s="423"/>
    </row>
    <row r="68" spans="1:11" s="5" customFormat="1" ht="25.5" x14ac:dyDescent="0.2">
      <c r="A68" s="424" t="s">
        <v>7</v>
      </c>
      <c r="B68" s="551" t="s">
        <v>127</v>
      </c>
      <c r="C68" s="436"/>
      <c r="D68" s="464" t="s">
        <v>7</v>
      </c>
      <c r="E68" s="431" t="s">
        <v>80</v>
      </c>
      <c r="F68" s="425">
        <v>19</v>
      </c>
      <c r="G68" s="424" t="s">
        <v>7</v>
      </c>
      <c r="H68" s="421" t="s">
        <v>230</v>
      </c>
      <c r="I68" s="436">
        <v>9</v>
      </c>
      <c r="J68" s="423"/>
      <c r="K68" s="423"/>
    </row>
    <row r="69" spans="1:11" s="5" customFormat="1" ht="32.25" thickBot="1" x14ac:dyDescent="0.25">
      <c r="A69" s="424" t="s">
        <v>8</v>
      </c>
      <c r="B69" s="551" t="s">
        <v>30</v>
      </c>
      <c r="C69" s="436">
        <v>19</v>
      </c>
      <c r="D69" s="464" t="s">
        <v>8</v>
      </c>
      <c r="E69" s="550" t="s">
        <v>152</v>
      </c>
      <c r="F69" s="425">
        <v>18</v>
      </c>
      <c r="G69" s="485"/>
      <c r="H69" s="486"/>
      <c r="I69" s="487"/>
      <c r="J69" s="423"/>
      <c r="K69" s="423"/>
    </row>
    <row r="70" spans="1:11" s="5" customFormat="1" ht="15.75" x14ac:dyDescent="0.2">
      <c r="A70" s="424" t="s">
        <v>9</v>
      </c>
      <c r="B70" s="421" t="s">
        <v>40</v>
      </c>
      <c r="C70" s="436">
        <v>18</v>
      </c>
      <c r="D70" s="464" t="s">
        <v>9</v>
      </c>
      <c r="E70" s="550" t="s">
        <v>86</v>
      </c>
      <c r="F70" s="425">
        <v>17</v>
      </c>
      <c r="G70" s="478"/>
      <c r="H70" s="475"/>
      <c r="I70" s="552"/>
      <c r="J70" s="423"/>
      <c r="K70" s="423"/>
    </row>
    <row r="71" spans="1:11" s="5" customFormat="1" ht="15.75" x14ac:dyDescent="0.2">
      <c r="A71" s="424" t="s">
        <v>10</v>
      </c>
      <c r="B71" s="553" t="s">
        <v>128</v>
      </c>
      <c r="C71" s="436">
        <v>17</v>
      </c>
      <c r="D71" s="464" t="s">
        <v>10</v>
      </c>
      <c r="E71" s="431" t="s">
        <v>224</v>
      </c>
      <c r="F71" s="425"/>
      <c r="G71" s="552"/>
      <c r="H71" s="552"/>
      <c r="I71" s="552"/>
      <c r="J71" s="423"/>
      <c r="K71" s="423"/>
    </row>
    <row r="72" spans="1:11" s="5" customFormat="1" ht="16.5" thickBot="1" x14ac:dyDescent="0.25">
      <c r="A72" s="424" t="s">
        <v>11</v>
      </c>
      <c r="B72" s="421" t="s">
        <v>28</v>
      </c>
      <c r="C72" s="436">
        <v>16</v>
      </c>
      <c r="D72" s="465"/>
      <c r="E72" s="438"/>
      <c r="F72" s="474"/>
      <c r="G72" s="552"/>
      <c r="H72" s="552"/>
      <c r="I72" s="552"/>
      <c r="J72" s="423"/>
      <c r="K72" s="423"/>
    </row>
    <row r="73" spans="1:11" s="5" customFormat="1" ht="15.75" x14ac:dyDescent="0.2">
      <c r="A73" s="424" t="s">
        <v>12</v>
      </c>
      <c r="B73" s="421" t="s">
        <v>39</v>
      </c>
      <c r="C73" s="436">
        <v>15</v>
      </c>
      <c r="D73" s="432"/>
      <c r="E73" s="473"/>
      <c r="F73" s="432"/>
      <c r="G73" s="552"/>
      <c r="H73" s="552"/>
      <c r="I73" s="552"/>
      <c r="J73" s="423"/>
      <c r="K73" s="423"/>
    </row>
    <row r="74" spans="1:11" s="5" customFormat="1" ht="15.75" x14ac:dyDescent="0.2">
      <c r="A74" s="424" t="s">
        <v>13</v>
      </c>
      <c r="B74" s="421" t="s">
        <v>60</v>
      </c>
      <c r="C74" s="436">
        <v>14</v>
      </c>
      <c r="D74" s="432"/>
      <c r="E74" s="433"/>
      <c r="F74" s="432"/>
      <c r="G74" s="552"/>
      <c r="H74" s="552"/>
      <c r="I74" s="552"/>
      <c r="J74" s="423"/>
      <c r="K74" s="423"/>
    </row>
    <row r="75" spans="1:11" s="5" customFormat="1" ht="27.6" customHeight="1" x14ac:dyDescent="0.2">
      <c r="A75" s="424" t="s">
        <v>14</v>
      </c>
      <c r="B75" s="421" t="s">
        <v>33</v>
      </c>
      <c r="C75" s="436">
        <v>13</v>
      </c>
      <c r="D75" s="432"/>
      <c r="E75" s="433"/>
      <c r="F75" s="432"/>
      <c r="G75" s="552"/>
      <c r="H75" s="552"/>
      <c r="I75" s="552"/>
      <c r="J75" s="423"/>
      <c r="K75" s="423"/>
    </row>
    <row r="76" spans="1:11" s="5" customFormat="1" ht="15.75" x14ac:dyDescent="0.2">
      <c r="A76" s="424" t="s">
        <v>15</v>
      </c>
      <c r="B76" s="421" t="s">
        <v>46</v>
      </c>
      <c r="C76" s="436">
        <v>12</v>
      </c>
      <c r="D76" s="426"/>
      <c r="E76" s="420"/>
      <c r="F76" s="426"/>
      <c r="G76" s="552"/>
      <c r="H76" s="552"/>
      <c r="I76" s="552"/>
      <c r="J76" s="233"/>
      <c r="K76" s="233"/>
    </row>
    <row r="77" spans="1:11" s="5" customFormat="1" ht="15.75" x14ac:dyDescent="0.2">
      <c r="A77" s="424" t="s">
        <v>16</v>
      </c>
      <c r="B77" s="421" t="s">
        <v>29</v>
      </c>
      <c r="C77" s="436">
        <v>11</v>
      </c>
      <c r="D77" s="426"/>
      <c r="E77" s="420"/>
      <c r="F77" s="426"/>
      <c r="G77" s="552"/>
      <c r="H77" s="552"/>
      <c r="I77" s="552"/>
      <c r="J77" s="233"/>
      <c r="K77" s="233"/>
    </row>
    <row r="78" spans="1:11" s="5" customFormat="1" ht="34.9" customHeight="1" x14ac:dyDescent="0.2">
      <c r="A78" s="424" t="s">
        <v>17</v>
      </c>
      <c r="B78" s="421" t="s">
        <v>232</v>
      </c>
      <c r="C78" s="436"/>
      <c r="D78" s="426"/>
      <c r="E78" s="420"/>
      <c r="F78" s="426"/>
      <c r="G78" s="552"/>
      <c r="H78" s="552"/>
      <c r="I78" s="552"/>
      <c r="J78" s="233"/>
      <c r="K78" s="233"/>
    </row>
    <row r="79" spans="1:11" s="5" customFormat="1" ht="15.75" x14ac:dyDescent="0.2">
      <c r="A79" s="424" t="s">
        <v>18</v>
      </c>
      <c r="B79" s="421" t="s">
        <v>65</v>
      </c>
      <c r="C79" s="436">
        <v>10</v>
      </c>
      <c r="D79" s="426"/>
      <c r="E79" s="420"/>
      <c r="F79" s="426"/>
      <c r="G79" s="552"/>
      <c r="H79" s="552"/>
      <c r="I79" s="552"/>
      <c r="J79" s="233"/>
      <c r="K79" s="233"/>
    </row>
    <row r="80" spans="1:11" s="5" customFormat="1" ht="15.75" x14ac:dyDescent="0.2">
      <c r="A80" s="424" t="s">
        <v>19</v>
      </c>
      <c r="B80" s="421" t="s">
        <v>126</v>
      </c>
      <c r="C80" s="436">
        <v>9</v>
      </c>
      <c r="D80" s="426"/>
      <c r="E80" s="420"/>
      <c r="F80" s="426"/>
      <c r="G80" s="552"/>
      <c r="H80" s="552"/>
      <c r="I80" s="552"/>
      <c r="J80" s="233"/>
      <c r="K80" s="233"/>
    </row>
    <row r="81" spans="1:11" s="5" customFormat="1" ht="15.75" x14ac:dyDescent="0.2">
      <c r="A81" s="424" t="s">
        <v>20</v>
      </c>
      <c r="B81" s="421" t="s">
        <v>34</v>
      </c>
      <c r="C81" s="436">
        <v>8</v>
      </c>
      <c r="D81" s="426"/>
      <c r="E81" s="420"/>
      <c r="F81" s="426"/>
      <c r="G81" s="552"/>
      <c r="H81" s="552"/>
      <c r="I81" s="552"/>
      <c r="J81" s="233"/>
      <c r="K81" s="233"/>
    </row>
    <row r="82" spans="1:11" s="5" customFormat="1" ht="15.75" x14ac:dyDescent="0.2">
      <c r="A82" s="424" t="s">
        <v>21</v>
      </c>
      <c r="B82" s="421" t="s">
        <v>31</v>
      </c>
      <c r="C82" s="436">
        <v>7</v>
      </c>
      <c r="D82" s="426"/>
      <c r="E82" s="420"/>
      <c r="F82" s="426"/>
      <c r="G82" s="552"/>
      <c r="H82" s="552"/>
      <c r="I82" s="552"/>
      <c r="J82" s="233"/>
      <c r="K82" s="233"/>
    </row>
    <row r="83" spans="1:11" s="5" customFormat="1" ht="15.75" x14ac:dyDescent="0.2">
      <c r="A83" s="424" t="s">
        <v>22</v>
      </c>
      <c r="B83" s="421" t="s">
        <v>111</v>
      </c>
      <c r="C83" s="436">
        <v>6</v>
      </c>
      <c r="D83" s="426"/>
      <c r="E83" s="420"/>
      <c r="F83" s="426"/>
      <c r="G83" s="552"/>
      <c r="H83" s="552"/>
      <c r="I83" s="552"/>
      <c r="J83" s="233"/>
      <c r="K83" s="233"/>
    </row>
    <row r="84" spans="1:11" s="5" customFormat="1" ht="38.450000000000003" customHeight="1" x14ac:dyDescent="0.2">
      <c r="A84" s="424" t="s">
        <v>23</v>
      </c>
      <c r="B84" s="421" t="s">
        <v>41</v>
      </c>
      <c r="C84" s="436">
        <v>5</v>
      </c>
      <c r="D84" s="552"/>
      <c r="E84" s="552"/>
      <c r="F84" s="552"/>
      <c r="G84" s="552"/>
      <c r="H84" s="552"/>
      <c r="I84" s="552"/>
      <c r="J84" s="233"/>
      <c r="K84" s="233"/>
    </row>
    <row r="85" spans="1:11" s="5" customFormat="1" ht="16.5" thickBot="1" x14ac:dyDescent="0.25">
      <c r="A85" s="485" t="s">
        <v>24</v>
      </c>
      <c r="B85" s="554" t="s">
        <v>122</v>
      </c>
      <c r="C85" s="436">
        <v>4</v>
      </c>
      <c r="D85" s="552"/>
      <c r="E85" s="552"/>
      <c r="F85" s="552"/>
      <c r="G85" s="552"/>
      <c r="H85" s="552"/>
      <c r="I85" s="552"/>
      <c r="J85" s="233"/>
      <c r="K85" s="233"/>
    </row>
    <row r="86" spans="1:11" s="5" customFormat="1" x14ac:dyDescent="0.2">
      <c r="A86" s="423"/>
      <c r="B86" s="423"/>
      <c r="C86" s="423"/>
      <c r="D86" s="423"/>
      <c r="E86" s="423"/>
      <c r="F86" s="423"/>
      <c r="G86" s="233"/>
      <c r="H86" s="233"/>
      <c r="I86" s="233"/>
      <c r="J86" s="233"/>
      <c r="K86" s="233"/>
    </row>
    <row r="87" spans="1:11" s="5" customFormat="1" x14ac:dyDescent="0.2"/>
    <row r="88" spans="1:11" s="5" customFormat="1" x14ac:dyDescent="0.2"/>
    <row r="89" spans="1:11" s="5" customFormat="1" x14ac:dyDescent="0.2"/>
    <row r="90" spans="1:11" s="5" customFormat="1" x14ac:dyDescent="0.2"/>
    <row r="91" spans="1:11" s="5" customFormat="1" x14ac:dyDescent="0.2"/>
    <row r="92" spans="1:11" s="5" customFormat="1" x14ac:dyDescent="0.2"/>
    <row r="93" spans="1:11" s="5" customFormat="1" x14ac:dyDescent="0.2"/>
  </sheetData>
  <mergeCells count="5">
    <mergeCell ref="B65:C65"/>
    <mergeCell ref="E65:F65"/>
    <mergeCell ref="A28:K28"/>
    <mergeCell ref="H65:I65"/>
    <mergeCell ref="A1:G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5" workbookViewId="0">
      <selection activeCell="O20" sqref="O20"/>
    </sheetView>
  </sheetViews>
  <sheetFormatPr defaultColWidth="11.5703125" defaultRowHeight="12.75" x14ac:dyDescent="0.2"/>
  <cols>
    <col min="1" max="1" width="6.85546875" style="8" customWidth="1"/>
    <col min="2" max="2" width="24.7109375" style="10" customWidth="1"/>
    <col min="3" max="3" width="13" style="10" customWidth="1"/>
    <col min="4" max="4" width="3.85546875" style="30" customWidth="1"/>
    <col min="5" max="5" width="7" style="10" customWidth="1"/>
    <col min="6" max="6" width="11.5703125" style="10"/>
    <col min="7" max="7" width="4" style="30" customWidth="1"/>
    <col min="8" max="8" width="6.42578125" style="10" customWidth="1"/>
    <col min="9" max="9" width="11.5703125" style="10"/>
    <col min="10" max="10" width="7.28515625" style="10" customWidth="1"/>
    <col min="11" max="11" width="9.42578125" style="10" customWidth="1"/>
    <col min="12" max="12" width="9.28515625" style="10" customWidth="1"/>
    <col min="13" max="13" width="13.42578125" style="10" customWidth="1"/>
    <col min="14" max="16384" width="11.5703125" style="10"/>
  </cols>
  <sheetData>
    <row r="1" spans="1:13" ht="18" x14ac:dyDescent="0.25">
      <c r="A1" s="652" t="s">
        <v>233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1:13" ht="13.5" thickBot="1" x14ac:dyDescent="0.25">
      <c r="A2" s="81" t="s">
        <v>61</v>
      </c>
      <c r="B2" s="144" t="s">
        <v>234</v>
      </c>
      <c r="C2" s="145"/>
      <c r="D2" s="146"/>
      <c r="E2" s="190"/>
      <c r="F2" s="190"/>
      <c r="G2" s="190"/>
      <c r="H2" s="190"/>
      <c r="I2" s="190"/>
      <c r="J2" s="190"/>
      <c r="K2" s="190"/>
      <c r="L2" s="190"/>
      <c r="M2" s="191"/>
    </row>
    <row r="3" spans="1:13" ht="41.25" customHeight="1" thickBot="1" x14ac:dyDescent="0.25">
      <c r="A3" s="50" t="s">
        <v>0</v>
      </c>
      <c r="B3" s="51" t="s">
        <v>1</v>
      </c>
      <c r="C3" s="51" t="s">
        <v>58</v>
      </c>
      <c r="D3" s="147" t="s">
        <v>0</v>
      </c>
      <c r="E3" s="148" t="s">
        <v>25</v>
      </c>
      <c r="F3" s="51" t="s">
        <v>59</v>
      </c>
      <c r="G3" s="147" t="s">
        <v>0</v>
      </c>
      <c r="H3" s="149" t="s">
        <v>26</v>
      </c>
      <c r="I3" s="76" t="s">
        <v>27</v>
      </c>
      <c r="J3" s="76" t="s">
        <v>73</v>
      </c>
      <c r="K3" s="89" t="s">
        <v>50</v>
      </c>
      <c r="L3" s="91" t="s">
        <v>44</v>
      </c>
      <c r="M3" s="92" t="s">
        <v>37</v>
      </c>
    </row>
    <row r="4" spans="1:13" x14ac:dyDescent="0.2">
      <c r="A4" s="60" t="s">
        <v>6</v>
      </c>
      <c r="B4" s="57" t="s">
        <v>30</v>
      </c>
      <c r="C4" s="63">
        <v>0.18055555555555555</v>
      </c>
      <c r="D4" s="52" t="s">
        <v>6</v>
      </c>
      <c r="E4" s="53">
        <v>0</v>
      </c>
      <c r="F4" s="64">
        <v>0.42569444444444443</v>
      </c>
      <c r="G4" s="52" t="s">
        <v>7</v>
      </c>
      <c r="H4" s="53">
        <v>0</v>
      </c>
      <c r="I4" s="69">
        <v>0.64583333333333337</v>
      </c>
      <c r="J4" s="72">
        <f>E4+H4</f>
        <v>0</v>
      </c>
      <c r="K4" s="62">
        <v>0</v>
      </c>
      <c r="L4" s="65">
        <v>0</v>
      </c>
      <c r="M4" s="59">
        <v>20</v>
      </c>
    </row>
    <row r="5" spans="1:13" x14ac:dyDescent="0.2">
      <c r="A5" s="61" t="s">
        <v>7</v>
      </c>
      <c r="B5" s="58" t="s">
        <v>39</v>
      </c>
      <c r="C5" s="100">
        <v>0.18124999999999999</v>
      </c>
      <c r="D5" s="77" t="s">
        <v>7</v>
      </c>
      <c r="E5" s="78">
        <v>0</v>
      </c>
      <c r="F5" s="96">
        <v>0.42499999999999999</v>
      </c>
      <c r="G5" s="77" t="s">
        <v>6</v>
      </c>
      <c r="H5" s="78">
        <v>1</v>
      </c>
      <c r="I5" s="70">
        <v>0.65833333333333333</v>
      </c>
      <c r="J5" s="71">
        <f>E5+H5</f>
        <v>1</v>
      </c>
      <c r="K5" s="90">
        <f>I5-I4</f>
        <v>1.2499999999999956E-2</v>
      </c>
      <c r="L5" s="66">
        <f>I5-I4</f>
        <v>1.2499999999999956E-2</v>
      </c>
      <c r="M5" s="86">
        <v>19</v>
      </c>
    </row>
    <row r="6" spans="1:13" x14ac:dyDescent="0.2">
      <c r="A6" s="61" t="s">
        <v>8</v>
      </c>
      <c r="B6" s="58" t="s">
        <v>128</v>
      </c>
      <c r="C6" s="100">
        <v>0.19583333333333333</v>
      </c>
      <c r="D6" s="77" t="s">
        <v>10</v>
      </c>
      <c r="E6" s="78">
        <v>0</v>
      </c>
      <c r="F6" s="96">
        <v>0.45902777777777781</v>
      </c>
      <c r="G6" s="77" t="s">
        <v>8</v>
      </c>
      <c r="H6" s="78">
        <v>1</v>
      </c>
      <c r="I6" s="70">
        <v>0.70277777777777783</v>
      </c>
      <c r="J6" s="71">
        <f t="shared" ref="J6:J16" si="0">E6+H6</f>
        <v>1</v>
      </c>
      <c r="K6" s="90">
        <f>I6-I4</f>
        <v>5.6944444444444464E-2</v>
      </c>
      <c r="L6" s="66">
        <f t="shared" ref="L6:L16" si="1">I6-I5</f>
        <v>4.4444444444444509E-2</v>
      </c>
      <c r="M6" s="86">
        <v>18</v>
      </c>
    </row>
    <row r="7" spans="1:13" x14ac:dyDescent="0.2">
      <c r="A7" s="86" t="s">
        <v>9</v>
      </c>
      <c r="B7" s="54" t="s">
        <v>60</v>
      </c>
      <c r="C7" s="100">
        <v>0.20208333333333331</v>
      </c>
      <c r="D7" s="77" t="s">
        <v>12</v>
      </c>
      <c r="E7" s="78">
        <v>0</v>
      </c>
      <c r="F7" s="96">
        <v>0.46736111111111112</v>
      </c>
      <c r="G7" s="77" t="s">
        <v>9</v>
      </c>
      <c r="H7" s="78">
        <v>0</v>
      </c>
      <c r="I7" s="70">
        <v>0.71319444444444446</v>
      </c>
      <c r="J7" s="71">
        <f t="shared" si="0"/>
        <v>0</v>
      </c>
      <c r="K7" s="90">
        <f>I7-I4</f>
        <v>6.7361111111111094E-2</v>
      </c>
      <c r="L7" s="66">
        <f t="shared" si="1"/>
        <v>1.041666666666663E-2</v>
      </c>
      <c r="M7" s="86">
        <v>17</v>
      </c>
    </row>
    <row r="8" spans="1:13" x14ac:dyDescent="0.2">
      <c r="A8" s="86" t="s">
        <v>10</v>
      </c>
      <c r="B8" s="54" t="s">
        <v>28</v>
      </c>
      <c r="C8" s="100">
        <v>0.18402777777777779</v>
      </c>
      <c r="D8" s="77" t="s">
        <v>8</v>
      </c>
      <c r="E8" s="78">
        <v>2</v>
      </c>
      <c r="F8" s="96">
        <v>0.46875</v>
      </c>
      <c r="G8" s="77" t="s">
        <v>10</v>
      </c>
      <c r="H8" s="78">
        <v>2</v>
      </c>
      <c r="I8" s="70">
        <v>0.72638888888888886</v>
      </c>
      <c r="J8" s="71">
        <f t="shared" si="0"/>
        <v>4</v>
      </c>
      <c r="K8" s="90">
        <f>I8-I4</f>
        <v>8.0555555555555491E-2</v>
      </c>
      <c r="L8" s="66">
        <f t="shared" si="1"/>
        <v>1.3194444444444398E-2</v>
      </c>
      <c r="M8" s="86">
        <v>16</v>
      </c>
    </row>
    <row r="9" spans="1:13" x14ac:dyDescent="0.2">
      <c r="A9" s="86" t="s">
        <v>11</v>
      </c>
      <c r="B9" s="54" t="s">
        <v>40</v>
      </c>
      <c r="C9" s="100">
        <v>0.19652777777777777</v>
      </c>
      <c r="D9" s="77" t="s">
        <v>11</v>
      </c>
      <c r="E9" s="78">
        <v>1</v>
      </c>
      <c r="F9" s="96">
        <v>0.4777777777777778</v>
      </c>
      <c r="G9" s="77" t="s">
        <v>11</v>
      </c>
      <c r="H9" s="78">
        <v>1</v>
      </c>
      <c r="I9" s="70">
        <v>0.7319444444444444</v>
      </c>
      <c r="J9" s="71">
        <f t="shared" si="0"/>
        <v>2</v>
      </c>
      <c r="K9" s="90">
        <f>I9-I4</f>
        <v>8.6111111111111027E-2</v>
      </c>
      <c r="L9" s="66">
        <f t="shared" si="1"/>
        <v>5.5555555555555358E-3</v>
      </c>
      <c r="M9" s="86">
        <v>15</v>
      </c>
    </row>
    <row r="10" spans="1:13" x14ac:dyDescent="0.2">
      <c r="A10" s="86" t="s">
        <v>12</v>
      </c>
      <c r="B10" s="54" t="s">
        <v>111</v>
      </c>
      <c r="C10" s="100">
        <v>0.1875</v>
      </c>
      <c r="D10" s="77" t="s">
        <v>9</v>
      </c>
      <c r="E10" s="78">
        <v>2</v>
      </c>
      <c r="F10" s="96">
        <v>0.50277777777777777</v>
      </c>
      <c r="G10" s="77" t="s">
        <v>13</v>
      </c>
      <c r="H10" s="78">
        <v>0</v>
      </c>
      <c r="I10" s="70">
        <v>0.73333333333333339</v>
      </c>
      <c r="J10" s="71">
        <f t="shared" si="0"/>
        <v>2</v>
      </c>
      <c r="K10" s="90">
        <f>I10-I4</f>
        <v>8.7500000000000022E-2</v>
      </c>
      <c r="L10" s="66">
        <f t="shared" si="1"/>
        <v>1.388888888888995E-3</v>
      </c>
      <c r="M10" s="86">
        <v>14</v>
      </c>
    </row>
    <row r="11" spans="1:13" x14ac:dyDescent="0.2">
      <c r="A11" s="86" t="s">
        <v>13</v>
      </c>
      <c r="B11" s="54" t="s">
        <v>33</v>
      </c>
      <c r="C11" s="100">
        <v>0.21111111111111111</v>
      </c>
      <c r="D11" s="77" t="s">
        <v>13</v>
      </c>
      <c r="E11" s="78">
        <v>2</v>
      </c>
      <c r="F11" s="96">
        <v>0.50902777777777775</v>
      </c>
      <c r="G11" s="77" t="s">
        <v>14</v>
      </c>
      <c r="H11" s="78">
        <v>0</v>
      </c>
      <c r="I11" s="70">
        <v>0.75277777777777777</v>
      </c>
      <c r="J11" s="71">
        <f t="shared" si="0"/>
        <v>2</v>
      </c>
      <c r="K11" s="90">
        <f>I11-I4</f>
        <v>0.1069444444444444</v>
      </c>
      <c r="L11" s="66">
        <f t="shared" si="1"/>
        <v>1.9444444444444375E-2</v>
      </c>
      <c r="M11" s="86">
        <v>13</v>
      </c>
    </row>
    <row r="12" spans="1:13" x14ac:dyDescent="0.2">
      <c r="A12" s="86" t="s">
        <v>14</v>
      </c>
      <c r="B12" s="54" t="s">
        <v>64</v>
      </c>
      <c r="C12" s="100">
        <v>0.21736111111111112</v>
      </c>
      <c r="D12" s="77" t="s">
        <v>14</v>
      </c>
      <c r="E12" s="78">
        <v>0</v>
      </c>
      <c r="F12" s="96">
        <v>0.5</v>
      </c>
      <c r="G12" s="77" t="s">
        <v>12</v>
      </c>
      <c r="H12" s="78">
        <v>0</v>
      </c>
      <c r="I12" s="70">
        <v>0.7631944444444444</v>
      </c>
      <c r="J12" s="71">
        <f t="shared" si="0"/>
        <v>0</v>
      </c>
      <c r="K12" s="90">
        <f>I12-I4</f>
        <v>0.11736111111111103</v>
      </c>
      <c r="L12" s="66">
        <f t="shared" si="1"/>
        <v>1.041666666666663E-2</v>
      </c>
      <c r="M12" s="86"/>
    </row>
    <row r="13" spans="1:13" x14ac:dyDescent="0.2">
      <c r="A13" s="86" t="s">
        <v>15</v>
      </c>
      <c r="B13" s="54" t="s">
        <v>46</v>
      </c>
      <c r="C13" s="100">
        <v>0.21875</v>
      </c>
      <c r="D13" s="77" t="s">
        <v>15</v>
      </c>
      <c r="E13" s="78">
        <v>0</v>
      </c>
      <c r="F13" s="96">
        <v>0.52500000000000002</v>
      </c>
      <c r="G13" s="77" t="s">
        <v>15</v>
      </c>
      <c r="H13" s="78">
        <v>0</v>
      </c>
      <c r="I13" s="70">
        <v>0.79166666666666663</v>
      </c>
      <c r="J13" s="71">
        <f t="shared" si="0"/>
        <v>0</v>
      </c>
      <c r="K13" s="90">
        <f>I13-I4</f>
        <v>0.14583333333333326</v>
      </c>
      <c r="L13" s="66">
        <f t="shared" si="1"/>
        <v>2.8472222222222232E-2</v>
      </c>
      <c r="M13" s="86">
        <v>12</v>
      </c>
    </row>
    <row r="14" spans="1:13" x14ac:dyDescent="0.2">
      <c r="A14" s="86" t="s">
        <v>16</v>
      </c>
      <c r="B14" s="54" t="s">
        <v>29</v>
      </c>
      <c r="C14" s="100">
        <v>0.22847222222222222</v>
      </c>
      <c r="D14" s="77" t="s">
        <v>17</v>
      </c>
      <c r="E14" s="78">
        <v>1</v>
      </c>
      <c r="F14" s="96">
        <v>0.54305555555555551</v>
      </c>
      <c r="G14" s="77" t="s">
        <v>16</v>
      </c>
      <c r="H14" s="78">
        <v>0</v>
      </c>
      <c r="I14" s="70">
        <v>0.81597222222222221</v>
      </c>
      <c r="J14" s="71">
        <f t="shared" si="0"/>
        <v>1</v>
      </c>
      <c r="K14" s="90">
        <f>I14-I4</f>
        <v>0.17013888888888884</v>
      </c>
      <c r="L14" s="66">
        <f t="shared" si="1"/>
        <v>2.430555555555558E-2</v>
      </c>
      <c r="M14" s="86">
        <v>11</v>
      </c>
    </row>
    <row r="15" spans="1:13" x14ac:dyDescent="0.2">
      <c r="A15" s="86" t="s">
        <v>17</v>
      </c>
      <c r="B15" s="54" t="s">
        <v>31</v>
      </c>
      <c r="C15" s="100">
        <v>0.22638888888888889</v>
      </c>
      <c r="D15" s="77" t="s">
        <v>16</v>
      </c>
      <c r="E15" s="78">
        <v>3</v>
      </c>
      <c r="F15" s="96">
        <v>0.5854166666666667</v>
      </c>
      <c r="G15" s="77" t="s">
        <v>17</v>
      </c>
      <c r="H15" s="78">
        <v>2</v>
      </c>
      <c r="I15" s="70">
        <v>0.88958333333333339</v>
      </c>
      <c r="J15" s="71">
        <f t="shared" si="0"/>
        <v>5</v>
      </c>
      <c r="K15" s="90">
        <f>I15-I4</f>
        <v>0.24375000000000002</v>
      </c>
      <c r="L15" s="66">
        <f t="shared" si="1"/>
        <v>7.3611111111111183E-2</v>
      </c>
      <c r="M15" s="86">
        <v>10</v>
      </c>
    </row>
    <row r="16" spans="1:13" ht="13.5" thickBot="1" x14ac:dyDescent="0.25">
      <c r="A16" s="87" t="s">
        <v>18</v>
      </c>
      <c r="B16" s="55" t="s">
        <v>47</v>
      </c>
      <c r="C16" s="68">
        <v>0.24027777777777778</v>
      </c>
      <c r="D16" s="79" t="s">
        <v>18</v>
      </c>
      <c r="E16" s="75">
        <v>0</v>
      </c>
      <c r="F16" s="97">
        <v>0.61111111111111105</v>
      </c>
      <c r="G16" s="79" t="s">
        <v>18</v>
      </c>
      <c r="H16" s="75">
        <v>1</v>
      </c>
      <c r="I16" s="500">
        <v>0.92986111111111114</v>
      </c>
      <c r="J16" s="73">
        <f t="shared" si="0"/>
        <v>1</v>
      </c>
      <c r="K16" s="98">
        <f>I16-I4</f>
        <v>0.28402777777777777</v>
      </c>
      <c r="L16" s="67">
        <f t="shared" si="1"/>
        <v>4.0277777777777746E-2</v>
      </c>
      <c r="M16" s="87">
        <v>9</v>
      </c>
    </row>
    <row r="17" spans="1:13" x14ac:dyDescent="0.2">
      <c r="A17" s="109"/>
      <c r="B17" s="80"/>
      <c r="C17" s="26"/>
      <c r="D17" s="27"/>
      <c r="E17" s="109"/>
      <c r="F17" s="26"/>
      <c r="G17" s="27"/>
      <c r="H17" s="109"/>
      <c r="I17" s="28"/>
      <c r="J17" s="29"/>
      <c r="K17" s="29"/>
      <c r="L17" s="29"/>
      <c r="M17" s="109"/>
    </row>
    <row r="18" spans="1:13" x14ac:dyDescent="0.2">
      <c r="A18" s="74"/>
      <c r="B18" s="105"/>
      <c r="C18" s="105"/>
      <c r="D18" s="56"/>
      <c r="E18" s="105"/>
      <c r="F18" s="105"/>
      <c r="G18" s="56"/>
      <c r="H18" s="105"/>
      <c r="I18" s="105"/>
      <c r="J18" s="105"/>
      <c r="K18" s="105"/>
      <c r="L18" s="105"/>
      <c r="M18" s="105"/>
    </row>
    <row r="19" spans="1:13" ht="13.5" thickBot="1" x14ac:dyDescent="0.25">
      <c r="A19" s="81" t="s">
        <v>62</v>
      </c>
      <c r="B19" s="144" t="s">
        <v>235</v>
      </c>
      <c r="C19" s="145"/>
      <c r="D19" s="146"/>
      <c r="E19" s="190"/>
      <c r="F19" s="190"/>
      <c r="G19" s="150"/>
      <c r="H19" s="190"/>
      <c r="I19" s="190"/>
      <c r="J19" s="190"/>
      <c r="K19" s="190"/>
      <c r="L19" s="190"/>
      <c r="M19" s="191"/>
    </row>
    <row r="20" spans="1:13" s="105" customFormat="1" ht="39" thickBot="1" x14ac:dyDescent="0.25">
      <c r="A20" s="82" t="s">
        <v>0</v>
      </c>
      <c r="B20" s="83" t="s">
        <v>1</v>
      </c>
      <c r="C20" s="83" t="s">
        <v>58</v>
      </c>
      <c r="D20" s="84" t="s">
        <v>0</v>
      </c>
      <c r="E20" s="85" t="s">
        <v>25</v>
      </c>
      <c r="F20" s="83" t="s">
        <v>59</v>
      </c>
      <c r="G20" s="84" t="s">
        <v>0</v>
      </c>
      <c r="H20" s="85" t="s">
        <v>26</v>
      </c>
      <c r="I20" s="76" t="s">
        <v>27</v>
      </c>
      <c r="J20" s="76" t="s">
        <v>73</v>
      </c>
      <c r="K20" s="89" t="s">
        <v>50</v>
      </c>
      <c r="L20" s="91" t="s">
        <v>44</v>
      </c>
      <c r="M20" s="92" t="s">
        <v>37</v>
      </c>
    </row>
    <row r="21" spans="1:13" x14ac:dyDescent="0.2">
      <c r="A21" s="59" t="s">
        <v>6</v>
      </c>
      <c r="B21" s="151" t="s">
        <v>150</v>
      </c>
      <c r="C21" s="501">
        <v>0.10972222222222222</v>
      </c>
      <c r="D21" s="52" t="s">
        <v>7</v>
      </c>
      <c r="E21" s="53">
        <v>1</v>
      </c>
      <c r="F21" s="64">
        <v>0.29166666666666669</v>
      </c>
      <c r="G21" s="52" t="s">
        <v>6</v>
      </c>
      <c r="H21" s="53">
        <v>0</v>
      </c>
      <c r="I21" s="152">
        <v>0.44444444444444442</v>
      </c>
      <c r="J21" s="153">
        <f>E21+H21</f>
        <v>1</v>
      </c>
      <c r="K21" s="62">
        <v>0</v>
      </c>
      <c r="L21" s="154">
        <v>0</v>
      </c>
      <c r="M21" s="59">
        <v>20</v>
      </c>
    </row>
    <row r="22" spans="1:13" x14ac:dyDescent="0.2">
      <c r="A22" s="86" t="s">
        <v>7</v>
      </c>
      <c r="B22" s="88" t="s">
        <v>66</v>
      </c>
      <c r="C22" s="502">
        <v>9.930555555555555E-2</v>
      </c>
      <c r="D22" s="77" t="s">
        <v>6</v>
      </c>
      <c r="E22" s="78">
        <v>2</v>
      </c>
      <c r="F22" s="96">
        <v>0.30486111111111108</v>
      </c>
      <c r="G22" s="77" t="s">
        <v>8</v>
      </c>
      <c r="H22" s="78">
        <v>0</v>
      </c>
      <c r="I22" s="94">
        <v>0.45</v>
      </c>
      <c r="J22" s="99">
        <f>E22+H22</f>
        <v>2</v>
      </c>
      <c r="K22" s="90">
        <f>I22-I21</f>
        <v>5.5555555555555913E-3</v>
      </c>
      <c r="L22" s="102">
        <f>I22-I21</f>
        <v>5.5555555555555913E-3</v>
      </c>
      <c r="M22" s="86">
        <v>19</v>
      </c>
    </row>
    <row r="23" spans="1:13" x14ac:dyDescent="0.2">
      <c r="A23" s="93" t="s">
        <v>8</v>
      </c>
      <c r="B23" s="88" t="s">
        <v>75</v>
      </c>
      <c r="C23" s="502">
        <v>0.1111111111111111</v>
      </c>
      <c r="D23" s="77" t="s">
        <v>8</v>
      </c>
      <c r="E23" s="78">
        <v>0</v>
      </c>
      <c r="F23" s="96">
        <v>0.3034722222222222</v>
      </c>
      <c r="G23" s="77" t="s">
        <v>7</v>
      </c>
      <c r="H23" s="78">
        <v>0</v>
      </c>
      <c r="I23" s="94">
        <v>0.47152777777777777</v>
      </c>
      <c r="J23" s="99">
        <f>E23+H23</f>
        <v>0</v>
      </c>
      <c r="K23" s="90">
        <f>I23-I21</f>
        <v>2.7083333333333348E-2</v>
      </c>
      <c r="L23" s="102">
        <f t="shared" ref="L23:L24" si="2">I23-I22</f>
        <v>2.1527777777777757E-2</v>
      </c>
      <c r="M23" s="93">
        <v>18</v>
      </c>
    </row>
    <row r="24" spans="1:13" ht="18" customHeight="1" x14ac:dyDescent="0.2">
      <c r="A24" s="503" t="s">
        <v>9</v>
      </c>
      <c r="B24" s="504" t="s">
        <v>80</v>
      </c>
      <c r="C24" s="505">
        <v>0.11388888888888889</v>
      </c>
      <c r="D24" s="506" t="s">
        <v>9</v>
      </c>
      <c r="E24" s="507">
        <v>1</v>
      </c>
      <c r="F24" s="508">
        <v>0.32500000000000001</v>
      </c>
      <c r="G24" s="506" t="s">
        <v>9</v>
      </c>
      <c r="H24" s="507">
        <v>0</v>
      </c>
      <c r="I24" s="509">
        <v>0.49374999999999997</v>
      </c>
      <c r="J24" s="99">
        <f>E24+H24</f>
        <v>1</v>
      </c>
      <c r="K24" s="90">
        <f>I24-I21</f>
        <v>4.9305555555555547E-2</v>
      </c>
      <c r="L24" s="102">
        <f t="shared" si="2"/>
        <v>2.2222222222222199E-2</v>
      </c>
      <c r="M24" s="503">
        <v>17</v>
      </c>
    </row>
    <row r="25" spans="1:13" ht="13.5" thickBot="1" x14ac:dyDescent="0.25">
      <c r="A25" s="87" t="s">
        <v>10</v>
      </c>
      <c r="B25" s="155" t="s">
        <v>88</v>
      </c>
      <c r="C25" s="510">
        <v>0.12152777777777778</v>
      </c>
      <c r="D25" s="79" t="s">
        <v>10</v>
      </c>
      <c r="E25" s="75">
        <v>1</v>
      </c>
      <c r="F25" s="97">
        <v>0.35347222222222219</v>
      </c>
      <c r="G25" s="79" t="s">
        <v>10</v>
      </c>
      <c r="H25" s="75">
        <v>3</v>
      </c>
      <c r="I25" s="95">
        <v>0.57708333333333328</v>
      </c>
      <c r="J25" s="101">
        <f>E25+H25</f>
        <v>4</v>
      </c>
      <c r="K25" s="98">
        <f>I25-I21</f>
        <v>0.13263888888888886</v>
      </c>
      <c r="L25" s="103">
        <f>I25-I24</f>
        <v>8.3333333333333315E-2</v>
      </c>
      <c r="M25" s="87">
        <v>16</v>
      </c>
    </row>
  </sheetData>
  <mergeCells count="1">
    <mergeCell ref="A1:M1"/>
  </mergeCells>
  <phoneticPr fontId="10" type="noConversion"/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0"/>
  <sheetViews>
    <sheetView topLeftCell="A11" zoomScale="90" zoomScaleNormal="90" workbookViewId="0">
      <selection activeCell="N39" sqref="N39"/>
    </sheetView>
  </sheetViews>
  <sheetFormatPr defaultColWidth="11.5703125" defaultRowHeight="15" x14ac:dyDescent="0.2"/>
  <cols>
    <col min="1" max="1" width="8.85546875" style="9" customWidth="1"/>
    <col min="2" max="2" width="4.85546875" style="31" customWidth="1"/>
    <col min="3" max="3" width="28.28515625" style="10" customWidth="1"/>
    <col min="4" max="4" width="9" style="10" customWidth="1"/>
    <col min="5" max="5" width="20.28515625" style="10" customWidth="1"/>
    <col min="6" max="6" width="12.28515625" style="10" customWidth="1"/>
    <col min="7" max="7" width="11.5703125" style="10" customWidth="1"/>
    <col min="8" max="8" width="12.28515625" style="10" customWidth="1"/>
    <col min="9" max="9" width="7.28515625" style="10" customWidth="1"/>
    <col min="10" max="10" width="11.5703125" style="8" customWidth="1"/>
    <col min="11" max="13" width="11.5703125" style="10"/>
    <col min="14" max="14" width="13.28515625" style="108" customWidth="1"/>
    <col min="15" max="15" width="11.5703125" style="157"/>
    <col min="16" max="16" width="11.5703125" style="10"/>
    <col min="17" max="17" width="7.7109375" style="10" customWidth="1"/>
    <col min="18" max="16384" width="11.5703125" style="10"/>
  </cols>
  <sheetData>
    <row r="1" spans="1:17" ht="23.25" customHeight="1" x14ac:dyDescent="0.3">
      <c r="A1" s="106" t="s">
        <v>236</v>
      </c>
      <c r="B1" s="107"/>
      <c r="C1" s="108"/>
      <c r="D1" s="108"/>
      <c r="E1" s="104"/>
      <c r="F1" s="104"/>
      <c r="G1" s="104"/>
      <c r="H1" s="104"/>
      <c r="I1" s="104"/>
      <c r="J1" s="104"/>
      <c r="K1" s="104"/>
      <c r="L1" s="104"/>
      <c r="M1" s="104"/>
      <c r="N1" s="545"/>
      <c r="O1" s="156"/>
      <c r="P1" s="104"/>
      <c r="Q1" s="104"/>
    </row>
    <row r="2" spans="1:17" ht="12.75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545"/>
      <c r="O2" s="156"/>
      <c r="P2" s="104"/>
      <c r="Q2" s="104"/>
    </row>
    <row r="3" spans="1:17" ht="15.75" x14ac:dyDescent="0.2">
      <c r="A3" s="511"/>
      <c r="B3" s="512"/>
      <c r="C3" s="511"/>
      <c r="D3" s="6"/>
      <c r="E3" s="499"/>
      <c r="F3" s="513" t="s">
        <v>237</v>
      </c>
      <c r="G3" s="514"/>
      <c r="H3" s="513" t="s">
        <v>238</v>
      </c>
      <c r="I3" s="514"/>
      <c r="J3" s="515"/>
      <c r="K3" s="513" t="s">
        <v>239</v>
      </c>
      <c r="L3" s="514"/>
      <c r="M3" s="516"/>
      <c r="N3" s="546"/>
    </row>
    <row r="4" spans="1:17" ht="63.75" thickBot="1" x14ac:dyDescent="0.25">
      <c r="A4" s="517" t="s">
        <v>42</v>
      </c>
      <c r="B4" s="518" t="s">
        <v>240</v>
      </c>
      <c r="C4" s="517" t="s">
        <v>1</v>
      </c>
      <c r="D4" s="518" t="s">
        <v>241</v>
      </c>
      <c r="E4" s="518" t="s">
        <v>242</v>
      </c>
      <c r="F4" s="519" t="s">
        <v>243</v>
      </c>
      <c r="G4" s="520" t="s">
        <v>244</v>
      </c>
      <c r="H4" s="519" t="s">
        <v>245</v>
      </c>
      <c r="I4" s="520" t="s">
        <v>246</v>
      </c>
      <c r="J4" s="521" t="s">
        <v>247</v>
      </c>
      <c r="K4" s="519" t="s">
        <v>248</v>
      </c>
      <c r="L4" s="520" t="s">
        <v>249</v>
      </c>
      <c r="M4" s="519" t="s">
        <v>38</v>
      </c>
      <c r="N4" s="547" t="s">
        <v>37</v>
      </c>
    </row>
    <row r="5" spans="1:17" ht="16.5" thickTop="1" x14ac:dyDescent="0.2">
      <c r="A5" s="522">
        <v>1</v>
      </c>
      <c r="B5" s="523">
        <v>19</v>
      </c>
      <c r="C5" s="524" t="s">
        <v>250</v>
      </c>
      <c r="D5" s="525">
        <v>1972</v>
      </c>
      <c r="E5" s="526" t="s">
        <v>251</v>
      </c>
      <c r="F5" s="527">
        <v>7.2569444444444443E-3</v>
      </c>
      <c r="G5" s="528">
        <f t="shared" ref="G5:G39" si="0">RANK(F5,$F$4:$F$39,1)</f>
        <v>1</v>
      </c>
      <c r="H5" s="527">
        <f t="shared" ref="H5:H39" si="1">J5-F5</f>
        <v>3.3483796296296289E-2</v>
      </c>
      <c r="I5" s="528">
        <f t="shared" ref="I5:I39" si="2">RANK(H5,$H$4:$H$39,1)</f>
        <v>2</v>
      </c>
      <c r="J5" s="529">
        <v>4.0740740740740737E-2</v>
      </c>
      <c r="K5" s="527">
        <f t="shared" ref="K5:K39" si="3">M5-J5</f>
        <v>1.4722222222222227E-2</v>
      </c>
      <c r="L5" s="528">
        <f t="shared" ref="L5:L39" si="4">RANK(K5,$K$4:$K$39,1)</f>
        <v>4</v>
      </c>
      <c r="M5" s="527">
        <v>5.5462962962962964E-2</v>
      </c>
      <c r="N5" s="548"/>
    </row>
    <row r="6" spans="1:17" ht="15.75" x14ac:dyDescent="0.2">
      <c r="A6" s="530">
        <v>2</v>
      </c>
      <c r="B6" s="531">
        <v>1</v>
      </c>
      <c r="C6" s="532" t="s">
        <v>252</v>
      </c>
      <c r="D6" s="110">
        <v>1992</v>
      </c>
      <c r="E6" s="533" t="s">
        <v>253</v>
      </c>
      <c r="F6" s="534">
        <v>7.6736111111111111E-3</v>
      </c>
      <c r="G6" s="535">
        <f t="shared" si="0"/>
        <v>5</v>
      </c>
      <c r="H6" s="534">
        <f t="shared" si="1"/>
        <v>3.6157407407407402E-2</v>
      </c>
      <c r="I6" s="535">
        <f t="shared" si="2"/>
        <v>9</v>
      </c>
      <c r="J6" s="536">
        <v>4.3831018518518512E-2</v>
      </c>
      <c r="K6" s="534">
        <f t="shared" si="3"/>
        <v>1.2488425925925931E-2</v>
      </c>
      <c r="L6" s="535">
        <f t="shared" si="4"/>
        <v>1</v>
      </c>
      <c r="M6" s="534">
        <v>5.6319444444444443E-2</v>
      </c>
      <c r="N6" s="548"/>
    </row>
    <row r="7" spans="1:17" ht="15.75" x14ac:dyDescent="0.2">
      <c r="A7" s="530">
        <v>3</v>
      </c>
      <c r="B7" s="531">
        <v>10</v>
      </c>
      <c r="C7" s="532" t="s">
        <v>30</v>
      </c>
      <c r="D7" s="110">
        <v>1980</v>
      </c>
      <c r="E7" s="533" t="s">
        <v>254</v>
      </c>
      <c r="F7" s="534">
        <v>9.7106481481481471E-3</v>
      </c>
      <c r="G7" s="535">
        <f t="shared" si="0"/>
        <v>20</v>
      </c>
      <c r="H7" s="534">
        <f t="shared" si="1"/>
        <v>3.3055555555555553E-2</v>
      </c>
      <c r="I7" s="535">
        <f t="shared" si="2"/>
        <v>1</v>
      </c>
      <c r="J7" s="536">
        <v>4.2766203703703702E-2</v>
      </c>
      <c r="K7" s="534">
        <f t="shared" si="3"/>
        <v>1.4525462962962962E-2</v>
      </c>
      <c r="L7" s="535">
        <f t="shared" si="4"/>
        <v>3</v>
      </c>
      <c r="M7" s="534">
        <v>5.7291666666666664E-2</v>
      </c>
      <c r="N7" s="548">
        <v>20</v>
      </c>
    </row>
    <row r="8" spans="1:17" ht="15.75" x14ac:dyDescent="0.2">
      <c r="A8" s="530">
        <v>4</v>
      </c>
      <c r="B8" s="531">
        <v>21</v>
      </c>
      <c r="C8" s="532" t="s">
        <v>28</v>
      </c>
      <c r="D8" s="110">
        <v>1980</v>
      </c>
      <c r="E8" s="533" t="s">
        <v>251</v>
      </c>
      <c r="F8" s="534">
        <v>7.4537037037037028E-3</v>
      </c>
      <c r="G8" s="535">
        <f t="shared" si="0"/>
        <v>3</v>
      </c>
      <c r="H8" s="534">
        <f t="shared" si="1"/>
        <v>3.4606481481481474E-2</v>
      </c>
      <c r="I8" s="535">
        <f t="shared" si="2"/>
        <v>4</v>
      </c>
      <c r="J8" s="536">
        <v>4.206018518518518E-2</v>
      </c>
      <c r="K8" s="534">
        <f t="shared" si="3"/>
        <v>1.6712962962962971E-2</v>
      </c>
      <c r="L8" s="535">
        <f t="shared" si="4"/>
        <v>16</v>
      </c>
      <c r="M8" s="534">
        <v>5.8773148148148151E-2</v>
      </c>
      <c r="N8" s="548">
        <v>19</v>
      </c>
    </row>
    <row r="9" spans="1:17" ht="15.75" x14ac:dyDescent="0.2">
      <c r="A9" s="530">
        <v>5</v>
      </c>
      <c r="B9" s="531">
        <v>8</v>
      </c>
      <c r="C9" s="532" t="s">
        <v>149</v>
      </c>
      <c r="D9" s="110">
        <v>1971</v>
      </c>
      <c r="E9" s="533" t="s">
        <v>255</v>
      </c>
      <c r="F9" s="534">
        <v>7.2916666666666659E-3</v>
      </c>
      <c r="G9" s="535">
        <f t="shared" si="0"/>
        <v>2</v>
      </c>
      <c r="H9" s="534">
        <f t="shared" si="1"/>
        <v>3.4768518518518511E-2</v>
      </c>
      <c r="I9" s="535">
        <f t="shared" si="2"/>
        <v>6</v>
      </c>
      <c r="J9" s="536">
        <v>4.206018518518518E-2</v>
      </c>
      <c r="K9" s="534">
        <f t="shared" si="3"/>
        <v>1.6840277777777787E-2</v>
      </c>
      <c r="L9" s="535">
        <f t="shared" si="4"/>
        <v>18</v>
      </c>
      <c r="M9" s="534">
        <v>5.8900462962962967E-2</v>
      </c>
      <c r="N9" s="548"/>
    </row>
    <row r="10" spans="1:17" ht="15.75" x14ac:dyDescent="0.2">
      <c r="A10" s="530">
        <v>6</v>
      </c>
      <c r="B10" s="531">
        <v>24</v>
      </c>
      <c r="C10" s="532" t="s">
        <v>128</v>
      </c>
      <c r="D10" s="110">
        <v>1988</v>
      </c>
      <c r="E10" s="533" t="s">
        <v>256</v>
      </c>
      <c r="F10" s="534">
        <v>8.5069444444444437E-3</v>
      </c>
      <c r="G10" s="535">
        <f t="shared" si="0"/>
        <v>10</v>
      </c>
      <c r="H10" s="534">
        <f t="shared" si="1"/>
        <v>3.4826388888888893E-2</v>
      </c>
      <c r="I10" s="535">
        <f t="shared" si="2"/>
        <v>7</v>
      </c>
      <c r="J10" s="536">
        <v>4.3333333333333335E-2</v>
      </c>
      <c r="K10" s="534">
        <f t="shared" si="3"/>
        <v>1.5868055555555559E-2</v>
      </c>
      <c r="L10" s="535">
        <f t="shared" si="4"/>
        <v>8</v>
      </c>
      <c r="M10" s="534">
        <v>5.9201388888888894E-2</v>
      </c>
      <c r="N10" s="548">
        <v>18</v>
      </c>
    </row>
    <row r="11" spans="1:17" ht="15.75" x14ac:dyDescent="0.2">
      <c r="A11" s="530">
        <v>7</v>
      </c>
      <c r="B11" s="531">
        <v>18</v>
      </c>
      <c r="C11" s="532" t="s">
        <v>67</v>
      </c>
      <c r="D11" s="110">
        <v>1988</v>
      </c>
      <c r="E11" s="533" t="s">
        <v>251</v>
      </c>
      <c r="F11" s="534">
        <v>8.6226851851851846E-3</v>
      </c>
      <c r="G11" s="535">
        <f t="shared" si="0"/>
        <v>12</v>
      </c>
      <c r="H11" s="534">
        <f t="shared" si="1"/>
        <v>3.3969907407407407E-2</v>
      </c>
      <c r="I11" s="535">
        <f t="shared" si="2"/>
        <v>3</v>
      </c>
      <c r="J11" s="536">
        <v>4.2592592592592592E-2</v>
      </c>
      <c r="K11" s="534">
        <f t="shared" si="3"/>
        <v>1.7812500000000009E-2</v>
      </c>
      <c r="L11" s="535">
        <f t="shared" si="4"/>
        <v>22</v>
      </c>
      <c r="M11" s="534">
        <v>6.04050925925926E-2</v>
      </c>
      <c r="N11" s="548"/>
    </row>
    <row r="12" spans="1:17" ht="15.75" x14ac:dyDescent="0.2">
      <c r="A12" s="530">
        <v>8</v>
      </c>
      <c r="B12" s="531">
        <v>30</v>
      </c>
      <c r="C12" s="532" t="s">
        <v>39</v>
      </c>
      <c r="D12" s="110">
        <v>1981</v>
      </c>
      <c r="E12" s="533" t="s">
        <v>257</v>
      </c>
      <c r="F12" s="534">
        <v>1.0231481481481482E-2</v>
      </c>
      <c r="G12" s="535">
        <f t="shared" si="0"/>
        <v>25</v>
      </c>
      <c r="H12" s="534">
        <f t="shared" si="1"/>
        <v>3.4699074074074077E-2</v>
      </c>
      <c r="I12" s="535">
        <f t="shared" si="2"/>
        <v>5</v>
      </c>
      <c r="J12" s="536">
        <v>4.4930555555555557E-2</v>
      </c>
      <c r="K12" s="534">
        <f t="shared" si="3"/>
        <v>1.6203703703703699E-2</v>
      </c>
      <c r="L12" s="535">
        <f t="shared" si="4"/>
        <v>11</v>
      </c>
      <c r="M12" s="534">
        <v>6.1134259259259256E-2</v>
      </c>
      <c r="N12" s="548">
        <v>17</v>
      </c>
    </row>
    <row r="13" spans="1:17" ht="15.75" x14ac:dyDescent="0.2">
      <c r="A13" s="530">
        <v>9</v>
      </c>
      <c r="B13" s="531">
        <v>2</v>
      </c>
      <c r="C13" s="532" t="s">
        <v>258</v>
      </c>
      <c r="D13" s="110">
        <v>1992</v>
      </c>
      <c r="E13" s="533" t="s">
        <v>253</v>
      </c>
      <c r="F13" s="534">
        <v>8.0208333333333329E-3</v>
      </c>
      <c r="G13" s="535">
        <f t="shared" si="0"/>
        <v>9</v>
      </c>
      <c r="H13" s="534">
        <f t="shared" si="1"/>
        <v>3.75462962962963E-2</v>
      </c>
      <c r="I13" s="535">
        <f t="shared" si="2"/>
        <v>12</v>
      </c>
      <c r="J13" s="536">
        <v>4.5567129629629631E-2</v>
      </c>
      <c r="K13" s="534">
        <f t="shared" si="3"/>
        <v>1.5717592592592589E-2</v>
      </c>
      <c r="L13" s="535">
        <f t="shared" si="4"/>
        <v>7</v>
      </c>
      <c r="M13" s="534">
        <v>6.128472222222222E-2</v>
      </c>
      <c r="N13" s="548"/>
    </row>
    <row r="14" spans="1:17" ht="15.75" x14ac:dyDescent="0.2">
      <c r="A14" s="530">
        <v>10</v>
      </c>
      <c r="B14" s="531">
        <v>7</v>
      </c>
      <c r="C14" s="532" t="s">
        <v>259</v>
      </c>
      <c r="D14" s="110">
        <v>1974</v>
      </c>
      <c r="E14" s="533" t="s">
        <v>260</v>
      </c>
      <c r="F14" s="534">
        <v>7.5231481481481477E-3</v>
      </c>
      <c r="G14" s="535">
        <f t="shared" si="0"/>
        <v>4</v>
      </c>
      <c r="H14" s="534">
        <f t="shared" si="1"/>
        <v>3.7314814814814815E-2</v>
      </c>
      <c r="I14" s="535">
        <f t="shared" si="2"/>
        <v>11</v>
      </c>
      <c r="J14" s="536">
        <v>4.4837962962962961E-2</v>
      </c>
      <c r="K14" s="534">
        <f t="shared" si="3"/>
        <v>1.6643518518518516E-2</v>
      </c>
      <c r="L14" s="535">
        <f t="shared" si="4"/>
        <v>14</v>
      </c>
      <c r="M14" s="534">
        <v>6.1481481481481477E-2</v>
      </c>
      <c r="N14" s="548"/>
    </row>
    <row r="15" spans="1:17" ht="15.75" x14ac:dyDescent="0.2">
      <c r="A15" s="530">
        <v>11</v>
      </c>
      <c r="B15" s="531">
        <v>31</v>
      </c>
      <c r="C15" s="532" t="s">
        <v>33</v>
      </c>
      <c r="D15" s="110">
        <v>1973</v>
      </c>
      <c r="E15" s="533" t="s">
        <v>261</v>
      </c>
      <c r="F15" s="534">
        <v>1.0231481481481482E-2</v>
      </c>
      <c r="G15" s="535">
        <f t="shared" si="0"/>
        <v>25</v>
      </c>
      <c r="H15" s="534">
        <f t="shared" si="1"/>
        <v>3.5393518518518519E-2</v>
      </c>
      <c r="I15" s="535">
        <f t="shared" si="2"/>
        <v>8</v>
      </c>
      <c r="J15" s="536">
        <v>4.5624999999999999E-2</v>
      </c>
      <c r="K15" s="534">
        <f t="shared" si="3"/>
        <v>1.637731481481481E-2</v>
      </c>
      <c r="L15" s="535">
        <f t="shared" si="4"/>
        <v>12</v>
      </c>
      <c r="M15" s="534">
        <v>6.2002314814814809E-2</v>
      </c>
      <c r="N15" s="548">
        <v>16</v>
      </c>
    </row>
    <row r="16" spans="1:17" ht="15.75" x14ac:dyDescent="0.2">
      <c r="A16" s="530">
        <v>12</v>
      </c>
      <c r="B16" s="531">
        <v>5</v>
      </c>
      <c r="C16" s="532" t="s">
        <v>262</v>
      </c>
      <c r="D16" s="110">
        <v>1985</v>
      </c>
      <c r="E16" s="533" t="s">
        <v>263</v>
      </c>
      <c r="F16" s="534">
        <v>1.0532407407407407E-2</v>
      </c>
      <c r="G16" s="535">
        <f t="shared" si="0"/>
        <v>29</v>
      </c>
      <c r="H16" s="534">
        <f t="shared" si="1"/>
        <v>3.833333333333333E-2</v>
      </c>
      <c r="I16" s="535">
        <f t="shared" si="2"/>
        <v>16</v>
      </c>
      <c r="J16" s="536">
        <v>4.8865740740740737E-2</v>
      </c>
      <c r="K16" s="534">
        <f t="shared" si="3"/>
        <v>1.3252314814814814E-2</v>
      </c>
      <c r="L16" s="535">
        <f t="shared" si="4"/>
        <v>2</v>
      </c>
      <c r="M16" s="534">
        <v>6.2118055555555551E-2</v>
      </c>
      <c r="N16" s="548"/>
    </row>
    <row r="17" spans="1:14" ht="15.75" x14ac:dyDescent="0.2">
      <c r="A17" s="530">
        <v>13</v>
      </c>
      <c r="B17" s="531">
        <v>32</v>
      </c>
      <c r="C17" s="532" t="s">
        <v>120</v>
      </c>
      <c r="D17" s="110">
        <v>1985</v>
      </c>
      <c r="E17" s="533" t="s">
        <v>256</v>
      </c>
      <c r="F17" s="534">
        <v>8.6805555555555559E-3</v>
      </c>
      <c r="G17" s="535">
        <f t="shared" si="0"/>
        <v>15</v>
      </c>
      <c r="H17" s="534">
        <f t="shared" si="1"/>
        <v>3.7025462962962968E-2</v>
      </c>
      <c r="I17" s="535">
        <f t="shared" si="2"/>
        <v>10</v>
      </c>
      <c r="J17" s="536">
        <v>4.5706018518518521E-2</v>
      </c>
      <c r="K17" s="534">
        <f t="shared" si="3"/>
        <v>1.6539351851851847E-2</v>
      </c>
      <c r="L17" s="535">
        <f t="shared" si="4"/>
        <v>13</v>
      </c>
      <c r="M17" s="534">
        <v>6.2245370370370368E-2</v>
      </c>
      <c r="N17" s="548"/>
    </row>
    <row r="18" spans="1:14" ht="15.75" x14ac:dyDescent="0.2">
      <c r="A18" s="530">
        <v>14</v>
      </c>
      <c r="B18" s="531">
        <v>25</v>
      </c>
      <c r="C18" s="532" t="s">
        <v>60</v>
      </c>
      <c r="D18" s="110">
        <v>1974</v>
      </c>
      <c r="E18" s="533" t="s">
        <v>254</v>
      </c>
      <c r="F18" s="534">
        <v>1.0115740740740741E-2</v>
      </c>
      <c r="G18" s="535">
        <f t="shared" si="0"/>
        <v>24</v>
      </c>
      <c r="H18" s="534">
        <f t="shared" si="1"/>
        <v>3.7696759259259263E-2</v>
      </c>
      <c r="I18" s="535">
        <f t="shared" si="2"/>
        <v>13</v>
      </c>
      <c r="J18" s="536">
        <v>4.7812500000000001E-2</v>
      </c>
      <c r="K18" s="534">
        <f t="shared" si="3"/>
        <v>1.6666666666666656E-2</v>
      </c>
      <c r="L18" s="535">
        <f t="shared" si="4"/>
        <v>15</v>
      </c>
      <c r="M18" s="534">
        <v>6.4479166666666657E-2</v>
      </c>
      <c r="N18" s="548">
        <v>15</v>
      </c>
    </row>
    <row r="19" spans="1:14" ht="15.75" x14ac:dyDescent="0.2">
      <c r="A19" s="530">
        <v>15</v>
      </c>
      <c r="B19" s="531">
        <v>26</v>
      </c>
      <c r="C19" s="532" t="s">
        <v>264</v>
      </c>
      <c r="D19" s="110">
        <v>1995</v>
      </c>
      <c r="E19" s="533" t="s">
        <v>251</v>
      </c>
      <c r="F19" s="534">
        <v>7.8703703703703713E-3</v>
      </c>
      <c r="G19" s="535">
        <f t="shared" si="0"/>
        <v>7</v>
      </c>
      <c r="H19" s="534">
        <f t="shared" si="1"/>
        <v>4.1979166666666665E-2</v>
      </c>
      <c r="I19" s="535">
        <f t="shared" si="2"/>
        <v>27</v>
      </c>
      <c r="J19" s="536">
        <v>4.9849537037037039E-2</v>
      </c>
      <c r="K19" s="534">
        <f t="shared" si="3"/>
        <v>1.4814814814814822E-2</v>
      </c>
      <c r="L19" s="535">
        <f t="shared" si="4"/>
        <v>5</v>
      </c>
      <c r="M19" s="534">
        <v>6.4664351851851862E-2</v>
      </c>
      <c r="N19" s="548"/>
    </row>
    <row r="20" spans="1:14" ht="15.75" x14ac:dyDescent="0.2">
      <c r="A20" s="530">
        <v>16</v>
      </c>
      <c r="B20" s="531">
        <v>11</v>
      </c>
      <c r="C20" s="532" t="s">
        <v>265</v>
      </c>
      <c r="D20" s="110">
        <v>1974</v>
      </c>
      <c r="E20" s="533" t="s">
        <v>266</v>
      </c>
      <c r="F20" s="534">
        <v>1.0439814814814813E-2</v>
      </c>
      <c r="G20" s="535">
        <f t="shared" si="0"/>
        <v>27</v>
      </c>
      <c r="H20" s="534">
        <f t="shared" si="1"/>
        <v>3.8368055555555558E-2</v>
      </c>
      <c r="I20" s="535">
        <f t="shared" si="2"/>
        <v>17</v>
      </c>
      <c r="J20" s="536">
        <v>4.880787037037037E-2</v>
      </c>
      <c r="K20" s="534">
        <f t="shared" si="3"/>
        <v>1.6157407407407405E-2</v>
      </c>
      <c r="L20" s="535">
        <f t="shared" si="4"/>
        <v>10</v>
      </c>
      <c r="M20" s="534">
        <v>6.4965277777777775E-2</v>
      </c>
      <c r="N20" s="548"/>
    </row>
    <row r="21" spans="1:14" ht="15.75" x14ac:dyDescent="0.2">
      <c r="A21" s="530">
        <v>17</v>
      </c>
      <c r="B21" s="531">
        <v>3</v>
      </c>
      <c r="C21" s="532" t="s">
        <v>121</v>
      </c>
      <c r="D21" s="110">
        <v>1971</v>
      </c>
      <c r="E21" s="533" t="s">
        <v>255</v>
      </c>
      <c r="F21" s="534">
        <v>7.9398148148148145E-3</v>
      </c>
      <c r="G21" s="535">
        <f t="shared" si="0"/>
        <v>8</v>
      </c>
      <c r="H21" s="534">
        <f t="shared" si="1"/>
        <v>4.0034722222222228E-2</v>
      </c>
      <c r="I21" s="535">
        <f t="shared" si="2"/>
        <v>19</v>
      </c>
      <c r="J21" s="536">
        <v>4.7974537037037045E-2</v>
      </c>
      <c r="K21" s="534">
        <f t="shared" si="3"/>
        <v>1.7349537037037031E-2</v>
      </c>
      <c r="L21" s="535">
        <f t="shared" si="4"/>
        <v>19</v>
      </c>
      <c r="M21" s="534">
        <v>6.5324074074074076E-2</v>
      </c>
      <c r="N21" s="548"/>
    </row>
    <row r="22" spans="1:14" ht="15.75" x14ac:dyDescent="0.2">
      <c r="A22" s="530">
        <v>18</v>
      </c>
      <c r="B22" s="531">
        <v>6</v>
      </c>
      <c r="C22" s="532" t="s">
        <v>267</v>
      </c>
      <c r="D22" s="110">
        <v>1975</v>
      </c>
      <c r="E22" s="533" t="s">
        <v>268</v>
      </c>
      <c r="F22" s="534">
        <v>7.8125E-3</v>
      </c>
      <c r="G22" s="535">
        <f t="shared" si="0"/>
        <v>6</v>
      </c>
      <c r="H22" s="534">
        <f t="shared" si="1"/>
        <v>3.9259259259259265E-2</v>
      </c>
      <c r="I22" s="535">
        <f t="shared" si="2"/>
        <v>18</v>
      </c>
      <c r="J22" s="536">
        <v>4.7071759259259265E-2</v>
      </c>
      <c r="K22" s="534">
        <f t="shared" si="3"/>
        <v>1.8611111111111099E-2</v>
      </c>
      <c r="L22" s="535">
        <f t="shared" si="4"/>
        <v>25</v>
      </c>
      <c r="M22" s="534">
        <v>6.5682870370370364E-2</v>
      </c>
      <c r="N22" s="548"/>
    </row>
    <row r="23" spans="1:14" ht="15.75" x14ac:dyDescent="0.25">
      <c r="A23" s="530">
        <v>19</v>
      </c>
      <c r="B23" s="531">
        <v>36</v>
      </c>
      <c r="C23" s="130" t="s">
        <v>122</v>
      </c>
      <c r="D23" s="110">
        <v>1965</v>
      </c>
      <c r="E23" s="533" t="s">
        <v>257</v>
      </c>
      <c r="F23" s="534">
        <v>8.5995370370370357E-3</v>
      </c>
      <c r="G23" s="535">
        <f t="shared" si="0"/>
        <v>11</v>
      </c>
      <c r="H23" s="534">
        <f t="shared" si="1"/>
        <v>4.0231481481481479E-2</v>
      </c>
      <c r="I23" s="535">
        <f t="shared" si="2"/>
        <v>21</v>
      </c>
      <c r="J23" s="536">
        <v>4.8831018518518517E-2</v>
      </c>
      <c r="K23" s="534">
        <f t="shared" si="3"/>
        <v>1.7418981481481473E-2</v>
      </c>
      <c r="L23" s="535">
        <f t="shared" si="4"/>
        <v>20</v>
      </c>
      <c r="M23" s="534">
        <v>6.6249999999999989E-2</v>
      </c>
      <c r="N23" s="548">
        <v>14</v>
      </c>
    </row>
    <row r="24" spans="1:14" ht="15.75" x14ac:dyDescent="0.2">
      <c r="A24" s="530">
        <v>20</v>
      </c>
      <c r="B24" s="531">
        <v>33</v>
      </c>
      <c r="C24" s="532" t="s">
        <v>40</v>
      </c>
      <c r="D24" s="110">
        <v>1979</v>
      </c>
      <c r="E24" s="533" t="s">
        <v>256</v>
      </c>
      <c r="F24" s="534">
        <v>9.9421296296296289E-3</v>
      </c>
      <c r="G24" s="535">
        <f t="shared" si="0"/>
        <v>23</v>
      </c>
      <c r="H24" s="534">
        <f t="shared" si="1"/>
        <v>4.1018518518518524E-2</v>
      </c>
      <c r="I24" s="535">
        <f t="shared" si="2"/>
        <v>24</v>
      </c>
      <c r="J24" s="536">
        <v>5.0960648148148151E-2</v>
      </c>
      <c r="K24" s="534">
        <f t="shared" si="3"/>
        <v>1.5405092592592588E-2</v>
      </c>
      <c r="L24" s="535">
        <f t="shared" si="4"/>
        <v>6</v>
      </c>
      <c r="M24" s="534">
        <v>6.6365740740740739E-2</v>
      </c>
      <c r="N24" s="548">
        <v>13</v>
      </c>
    </row>
    <row r="25" spans="1:14" ht="15.75" x14ac:dyDescent="0.2">
      <c r="A25" s="537">
        <v>21</v>
      </c>
      <c r="B25" s="538">
        <v>23</v>
      </c>
      <c r="C25" s="539" t="s">
        <v>150</v>
      </c>
      <c r="D25" s="540">
        <v>1985</v>
      </c>
      <c r="E25" s="541" t="s">
        <v>257</v>
      </c>
      <c r="F25" s="542">
        <v>8.8541666666666664E-3</v>
      </c>
      <c r="G25" s="543">
        <f t="shared" si="0"/>
        <v>16</v>
      </c>
      <c r="H25" s="542">
        <f t="shared" si="1"/>
        <v>4.103009259259259E-2</v>
      </c>
      <c r="I25" s="543">
        <f t="shared" si="2"/>
        <v>25</v>
      </c>
      <c r="J25" s="544">
        <v>4.988425925925926E-2</v>
      </c>
      <c r="K25" s="542">
        <f t="shared" si="3"/>
        <v>1.6770833333333339E-2</v>
      </c>
      <c r="L25" s="543">
        <f t="shared" si="4"/>
        <v>17</v>
      </c>
      <c r="M25" s="542">
        <v>6.6655092592592599E-2</v>
      </c>
      <c r="N25" s="549">
        <v>20</v>
      </c>
    </row>
    <row r="26" spans="1:14" ht="15.75" x14ac:dyDescent="0.2">
      <c r="A26" s="530">
        <v>22</v>
      </c>
      <c r="B26" s="531">
        <v>9</v>
      </c>
      <c r="C26" s="532" t="s">
        <v>269</v>
      </c>
      <c r="D26" s="110">
        <v>1981</v>
      </c>
      <c r="E26" s="533" t="s">
        <v>270</v>
      </c>
      <c r="F26" s="534">
        <v>8.6458333333333335E-3</v>
      </c>
      <c r="G26" s="535">
        <f t="shared" si="0"/>
        <v>13</v>
      </c>
      <c r="H26" s="534">
        <f t="shared" si="1"/>
        <v>3.8206018518518514E-2</v>
      </c>
      <c r="I26" s="535">
        <f t="shared" si="2"/>
        <v>15</v>
      </c>
      <c r="J26" s="536">
        <v>4.6851851851851846E-2</v>
      </c>
      <c r="K26" s="534">
        <f t="shared" si="3"/>
        <v>2.0219907407407416E-2</v>
      </c>
      <c r="L26" s="535">
        <f t="shared" si="4"/>
        <v>26</v>
      </c>
      <c r="M26" s="534">
        <v>6.7071759259259262E-2</v>
      </c>
      <c r="N26" s="548"/>
    </row>
    <row r="27" spans="1:14" ht="15.75" x14ac:dyDescent="0.2">
      <c r="A27" s="530">
        <v>23</v>
      </c>
      <c r="B27" s="531">
        <v>14</v>
      </c>
      <c r="C27" s="532" t="s">
        <v>74</v>
      </c>
      <c r="D27" s="110">
        <v>1974</v>
      </c>
      <c r="E27" s="533" t="s">
        <v>271</v>
      </c>
      <c r="F27" s="534">
        <v>1.0995370370370371E-2</v>
      </c>
      <c r="G27" s="535">
        <f t="shared" si="0"/>
        <v>30</v>
      </c>
      <c r="H27" s="534">
        <f t="shared" si="1"/>
        <v>3.7893518518518521E-2</v>
      </c>
      <c r="I27" s="535">
        <f t="shared" si="2"/>
        <v>14</v>
      </c>
      <c r="J27" s="536">
        <v>4.8888888888888891E-2</v>
      </c>
      <c r="K27" s="534">
        <f t="shared" si="3"/>
        <v>1.8275462962962973E-2</v>
      </c>
      <c r="L27" s="535">
        <f t="shared" si="4"/>
        <v>24</v>
      </c>
      <c r="M27" s="534">
        <v>6.7164351851851864E-2</v>
      </c>
      <c r="N27" s="548"/>
    </row>
    <row r="28" spans="1:14" ht="15.75" x14ac:dyDescent="0.2">
      <c r="A28" s="537">
        <v>24</v>
      </c>
      <c r="B28" s="538">
        <v>4</v>
      </c>
      <c r="C28" s="539" t="s">
        <v>162</v>
      </c>
      <c r="D28" s="540">
        <v>1980</v>
      </c>
      <c r="E28" s="541" t="s">
        <v>251</v>
      </c>
      <c r="F28" s="542">
        <v>9.2592592592592605E-3</v>
      </c>
      <c r="G28" s="543">
        <f t="shared" si="0"/>
        <v>18</v>
      </c>
      <c r="H28" s="542">
        <f t="shared" si="1"/>
        <v>4.2037037037037032E-2</v>
      </c>
      <c r="I28" s="543">
        <f t="shared" si="2"/>
        <v>28</v>
      </c>
      <c r="J28" s="544">
        <v>5.1296296296296291E-2</v>
      </c>
      <c r="K28" s="542">
        <f t="shared" si="3"/>
        <v>1.5983796296296295E-2</v>
      </c>
      <c r="L28" s="543">
        <f t="shared" si="4"/>
        <v>9</v>
      </c>
      <c r="M28" s="542">
        <v>6.7280092592592586E-2</v>
      </c>
      <c r="N28" s="549"/>
    </row>
    <row r="29" spans="1:14" ht="15.75" x14ac:dyDescent="0.2">
      <c r="A29" s="537">
        <v>25</v>
      </c>
      <c r="B29" s="538">
        <v>13</v>
      </c>
      <c r="C29" s="539" t="s">
        <v>66</v>
      </c>
      <c r="D29" s="540">
        <v>1985</v>
      </c>
      <c r="E29" s="541" t="s">
        <v>251</v>
      </c>
      <c r="F29" s="542">
        <v>9.6759259259259264E-3</v>
      </c>
      <c r="G29" s="543">
        <f t="shared" si="0"/>
        <v>19</v>
      </c>
      <c r="H29" s="542">
        <f t="shared" si="1"/>
        <v>4.0428240740740744E-2</v>
      </c>
      <c r="I29" s="543">
        <f t="shared" si="2"/>
        <v>22</v>
      </c>
      <c r="J29" s="544">
        <v>5.0104166666666672E-2</v>
      </c>
      <c r="K29" s="542">
        <f t="shared" si="3"/>
        <v>1.8263888888888885E-2</v>
      </c>
      <c r="L29" s="543">
        <f t="shared" si="4"/>
        <v>23</v>
      </c>
      <c r="M29" s="542">
        <v>6.8368055555555557E-2</v>
      </c>
      <c r="N29" s="549">
        <v>19</v>
      </c>
    </row>
    <row r="30" spans="1:14" ht="15.75" x14ac:dyDescent="0.2">
      <c r="A30" s="530">
        <v>26</v>
      </c>
      <c r="B30" s="531">
        <v>28</v>
      </c>
      <c r="C30" s="532" t="s">
        <v>158</v>
      </c>
      <c r="D30" s="110">
        <v>1960</v>
      </c>
      <c r="E30" s="533" t="s">
        <v>272</v>
      </c>
      <c r="F30" s="534">
        <v>1.1851851851851851E-2</v>
      </c>
      <c r="G30" s="535">
        <f t="shared" si="0"/>
        <v>35</v>
      </c>
      <c r="H30" s="534">
        <f t="shared" si="1"/>
        <v>4.0462962962962964E-2</v>
      </c>
      <c r="I30" s="535">
        <f t="shared" si="2"/>
        <v>23</v>
      </c>
      <c r="J30" s="536">
        <v>5.2314814814814814E-2</v>
      </c>
      <c r="K30" s="534">
        <f t="shared" si="3"/>
        <v>1.7523148148148149E-2</v>
      </c>
      <c r="L30" s="535">
        <f t="shared" si="4"/>
        <v>21</v>
      </c>
      <c r="M30" s="534">
        <v>6.9837962962962963E-2</v>
      </c>
      <c r="N30" s="548">
        <v>12</v>
      </c>
    </row>
    <row r="31" spans="1:14" ht="15.75" x14ac:dyDescent="0.2">
      <c r="A31" s="530">
        <v>27</v>
      </c>
      <c r="B31" s="531">
        <v>20</v>
      </c>
      <c r="C31" s="532" t="s">
        <v>79</v>
      </c>
      <c r="D31" s="110">
        <v>1971</v>
      </c>
      <c r="E31" s="533" t="s">
        <v>251</v>
      </c>
      <c r="F31" s="534">
        <v>9.780092592592592E-3</v>
      </c>
      <c r="G31" s="535">
        <f t="shared" si="0"/>
        <v>21</v>
      </c>
      <c r="H31" s="534">
        <f t="shared" si="1"/>
        <v>4.0081018518518523E-2</v>
      </c>
      <c r="I31" s="535">
        <f t="shared" si="2"/>
        <v>20</v>
      </c>
      <c r="J31" s="536">
        <v>4.9861111111111113E-2</v>
      </c>
      <c r="K31" s="534">
        <f t="shared" si="3"/>
        <v>2.1226851851851851E-2</v>
      </c>
      <c r="L31" s="535">
        <f t="shared" si="4"/>
        <v>29</v>
      </c>
      <c r="M31" s="534">
        <v>7.1087962962962964E-2</v>
      </c>
      <c r="N31" s="548">
        <v>11</v>
      </c>
    </row>
    <row r="32" spans="1:14" ht="15.75" x14ac:dyDescent="0.2">
      <c r="A32" s="530">
        <v>28</v>
      </c>
      <c r="B32" s="531">
        <v>12</v>
      </c>
      <c r="C32" s="532" t="s">
        <v>273</v>
      </c>
      <c r="D32" s="110">
        <v>2003</v>
      </c>
      <c r="E32" s="533" t="s">
        <v>266</v>
      </c>
      <c r="F32" s="534">
        <v>8.6574074074074071E-3</v>
      </c>
      <c r="G32" s="535">
        <f t="shared" si="0"/>
        <v>14</v>
      </c>
      <c r="H32" s="534">
        <f t="shared" si="1"/>
        <v>4.2210648148148143E-2</v>
      </c>
      <c r="I32" s="535">
        <f t="shared" si="2"/>
        <v>29</v>
      </c>
      <c r="J32" s="536">
        <v>5.0868055555555548E-2</v>
      </c>
      <c r="K32" s="534">
        <f t="shared" si="3"/>
        <v>2.0567129629629637E-2</v>
      </c>
      <c r="L32" s="535">
        <f t="shared" si="4"/>
        <v>28</v>
      </c>
      <c r="M32" s="534">
        <v>7.1435185185185185E-2</v>
      </c>
      <c r="N32" s="548"/>
    </row>
    <row r="33" spans="1:14" ht="15.75" x14ac:dyDescent="0.2">
      <c r="A33" s="530">
        <v>29</v>
      </c>
      <c r="B33" s="531">
        <v>17</v>
      </c>
      <c r="C33" s="532" t="s">
        <v>274</v>
      </c>
      <c r="D33" s="110">
        <v>1973</v>
      </c>
      <c r="E33" s="533" t="s">
        <v>257</v>
      </c>
      <c r="F33" s="534">
        <v>9.2245370370370363E-3</v>
      </c>
      <c r="G33" s="535">
        <f t="shared" si="0"/>
        <v>17</v>
      </c>
      <c r="H33" s="534">
        <f t="shared" si="1"/>
        <v>4.4328703703703703E-2</v>
      </c>
      <c r="I33" s="535">
        <f t="shared" si="2"/>
        <v>30</v>
      </c>
      <c r="J33" s="536">
        <v>5.3553240740740742E-2</v>
      </c>
      <c r="K33" s="534">
        <f t="shared" si="3"/>
        <v>2.0370370370370365E-2</v>
      </c>
      <c r="L33" s="535">
        <f t="shared" si="4"/>
        <v>27</v>
      </c>
      <c r="M33" s="534">
        <v>7.3923611111111107E-2</v>
      </c>
      <c r="N33" s="548"/>
    </row>
    <row r="34" spans="1:14" ht="15.75" x14ac:dyDescent="0.2">
      <c r="A34" s="530">
        <v>30</v>
      </c>
      <c r="B34" s="531">
        <v>34</v>
      </c>
      <c r="C34" s="532" t="s">
        <v>31</v>
      </c>
      <c r="D34" s="110">
        <v>1954</v>
      </c>
      <c r="E34" s="533" t="s">
        <v>256</v>
      </c>
      <c r="F34" s="534">
        <v>1.1111111111111112E-2</v>
      </c>
      <c r="G34" s="535">
        <f t="shared" si="0"/>
        <v>32</v>
      </c>
      <c r="H34" s="534">
        <f t="shared" si="1"/>
        <v>4.1562499999999995E-2</v>
      </c>
      <c r="I34" s="535">
        <f t="shared" si="2"/>
        <v>26</v>
      </c>
      <c r="J34" s="536">
        <v>5.2673611111111109E-2</v>
      </c>
      <c r="K34" s="534">
        <f t="shared" si="3"/>
        <v>2.6226851851851855E-2</v>
      </c>
      <c r="L34" s="535">
        <f t="shared" si="4"/>
        <v>35</v>
      </c>
      <c r="M34" s="534">
        <v>7.8900462962962964E-2</v>
      </c>
      <c r="N34" s="548">
        <v>10</v>
      </c>
    </row>
    <row r="35" spans="1:14" ht="15.75" x14ac:dyDescent="0.2">
      <c r="A35" s="530">
        <v>31</v>
      </c>
      <c r="B35" s="531">
        <v>22</v>
      </c>
      <c r="C35" s="532" t="s">
        <v>46</v>
      </c>
      <c r="D35" s="110">
        <v>1983</v>
      </c>
      <c r="E35" s="533" t="s">
        <v>256</v>
      </c>
      <c r="F35" s="534">
        <v>1.136574074074074E-2</v>
      </c>
      <c r="G35" s="535">
        <f t="shared" si="0"/>
        <v>34</v>
      </c>
      <c r="H35" s="534">
        <f t="shared" si="1"/>
        <v>4.5798611111111109E-2</v>
      </c>
      <c r="I35" s="535">
        <f t="shared" si="2"/>
        <v>31</v>
      </c>
      <c r="J35" s="536">
        <v>5.7164351851851848E-2</v>
      </c>
      <c r="K35" s="534">
        <f t="shared" si="3"/>
        <v>2.2037037037037042E-2</v>
      </c>
      <c r="L35" s="535">
        <f t="shared" si="4"/>
        <v>31</v>
      </c>
      <c r="M35" s="534">
        <v>7.9201388888888891E-2</v>
      </c>
      <c r="N35" s="548">
        <v>9</v>
      </c>
    </row>
    <row r="36" spans="1:14" ht="15.75" x14ac:dyDescent="0.2">
      <c r="A36" s="537">
        <v>32</v>
      </c>
      <c r="B36" s="538">
        <v>27</v>
      </c>
      <c r="C36" s="539" t="s">
        <v>98</v>
      </c>
      <c r="D36" s="540">
        <v>1972</v>
      </c>
      <c r="E36" s="541" t="s">
        <v>272</v>
      </c>
      <c r="F36" s="542">
        <v>1.1006944444444444E-2</v>
      </c>
      <c r="G36" s="543">
        <f t="shared" si="0"/>
        <v>31</v>
      </c>
      <c r="H36" s="542">
        <f t="shared" si="1"/>
        <v>4.7662037037037037E-2</v>
      </c>
      <c r="I36" s="543">
        <f t="shared" si="2"/>
        <v>32</v>
      </c>
      <c r="J36" s="544">
        <v>5.8668981481481482E-2</v>
      </c>
      <c r="K36" s="542">
        <f t="shared" si="3"/>
        <v>2.1562499999999991E-2</v>
      </c>
      <c r="L36" s="543">
        <f t="shared" si="4"/>
        <v>30</v>
      </c>
      <c r="M36" s="542">
        <v>8.0231481481481473E-2</v>
      </c>
      <c r="N36" s="549">
        <v>18</v>
      </c>
    </row>
    <row r="37" spans="1:14" ht="15.75" x14ac:dyDescent="0.2">
      <c r="A37" s="537">
        <v>33</v>
      </c>
      <c r="B37" s="538">
        <v>29</v>
      </c>
      <c r="C37" s="539" t="s">
        <v>75</v>
      </c>
      <c r="D37" s="540">
        <v>1983</v>
      </c>
      <c r="E37" s="541" t="s">
        <v>257</v>
      </c>
      <c r="F37" s="542">
        <v>1.0439814814814813E-2</v>
      </c>
      <c r="G37" s="543">
        <f t="shared" si="0"/>
        <v>27</v>
      </c>
      <c r="H37" s="542">
        <f t="shared" si="1"/>
        <v>5.0601851851851849E-2</v>
      </c>
      <c r="I37" s="543">
        <f t="shared" si="2"/>
        <v>34</v>
      </c>
      <c r="J37" s="544">
        <v>6.1041666666666661E-2</v>
      </c>
      <c r="K37" s="542">
        <f t="shared" si="3"/>
        <v>2.2777777777777786E-2</v>
      </c>
      <c r="L37" s="543">
        <f t="shared" si="4"/>
        <v>34</v>
      </c>
      <c r="M37" s="542">
        <v>8.3819444444444446E-2</v>
      </c>
      <c r="N37" s="549">
        <v>17</v>
      </c>
    </row>
    <row r="38" spans="1:14" ht="15.75" x14ac:dyDescent="0.2">
      <c r="A38" s="537">
        <v>34</v>
      </c>
      <c r="B38" s="538">
        <v>15</v>
      </c>
      <c r="C38" s="539" t="s">
        <v>275</v>
      </c>
      <c r="D38" s="540">
        <v>2003</v>
      </c>
      <c r="E38" s="541" t="s">
        <v>266</v>
      </c>
      <c r="F38" s="542">
        <v>9.8958333333333329E-3</v>
      </c>
      <c r="G38" s="543">
        <f t="shared" si="0"/>
        <v>22</v>
      </c>
      <c r="H38" s="542">
        <f t="shared" si="1"/>
        <v>5.1805555555555563E-2</v>
      </c>
      <c r="I38" s="543">
        <f t="shared" si="2"/>
        <v>35</v>
      </c>
      <c r="J38" s="544">
        <v>6.1701388888888896E-2</v>
      </c>
      <c r="K38" s="542">
        <f t="shared" si="3"/>
        <v>2.2592592592592588E-2</v>
      </c>
      <c r="L38" s="543">
        <f t="shared" si="4"/>
        <v>33</v>
      </c>
      <c r="M38" s="542">
        <v>8.4293981481481484E-2</v>
      </c>
      <c r="N38" s="549"/>
    </row>
    <row r="39" spans="1:14" ht="15.75" x14ac:dyDescent="0.2">
      <c r="A39" s="537">
        <v>35</v>
      </c>
      <c r="B39" s="538">
        <v>16</v>
      </c>
      <c r="C39" s="539" t="s">
        <v>133</v>
      </c>
      <c r="D39" s="540">
        <v>2002</v>
      </c>
      <c r="E39" s="541" t="s">
        <v>266</v>
      </c>
      <c r="F39" s="542">
        <v>1.1319444444444444E-2</v>
      </c>
      <c r="G39" s="543">
        <f t="shared" si="0"/>
        <v>33</v>
      </c>
      <c r="H39" s="542">
        <f t="shared" si="1"/>
        <v>5.0405092592592592E-2</v>
      </c>
      <c r="I39" s="543">
        <f t="shared" si="2"/>
        <v>33</v>
      </c>
      <c r="J39" s="544">
        <v>6.1724537037037036E-2</v>
      </c>
      <c r="K39" s="542">
        <f t="shared" si="3"/>
        <v>2.2569444444444448E-2</v>
      </c>
      <c r="L39" s="543">
        <f t="shared" si="4"/>
        <v>32</v>
      </c>
      <c r="M39" s="542">
        <v>8.4293981481481484E-2</v>
      </c>
      <c r="N39" s="549">
        <v>16</v>
      </c>
    </row>
    <row r="40" spans="1:14" ht="15.75" x14ac:dyDescent="0.2">
      <c r="A40" s="530">
        <v>36</v>
      </c>
      <c r="B40" s="531">
        <v>35</v>
      </c>
      <c r="C40" s="532" t="s">
        <v>47</v>
      </c>
      <c r="D40" s="110">
        <v>1957</v>
      </c>
      <c r="E40" s="533" t="s">
        <v>256</v>
      </c>
      <c r="F40" s="534">
        <v>1.3854166666666666E-2</v>
      </c>
      <c r="G40" s="543">
        <v>36</v>
      </c>
      <c r="H40" s="534">
        <v>5.7060185185185186E-2</v>
      </c>
      <c r="I40" s="535">
        <v>36</v>
      </c>
      <c r="J40" s="536">
        <v>7.0914351851851853E-2</v>
      </c>
      <c r="K40" s="534">
        <v>3.619212962962963E-2</v>
      </c>
      <c r="L40" s="535">
        <v>36</v>
      </c>
      <c r="M40" s="534">
        <v>0.10710648148148148</v>
      </c>
      <c r="N40" s="548">
        <v>8</v>
      </c>
    </row>
  </sheetData>
  <sortState xmlns:xlrd2="http://schemas.microsoft.com/office/spreadsheetml/2017/richdata2" ref="A5:Q21">
    <sortCondition ref="O5:O21"/>
  </sortState>
  <phoneticPr fontId="1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42"/>
  <sheetViews>
    <sheetView zoomScale="68" zoomScaleNormal="68" workbookViewId="0">
      <selection activeCell="I34" sqref="I34"/>
    </sheetView>
  </sheetViews>
  <sheetFormatPr defaultColWidth="11.5703125" defaultRowHeight="12.75" x14ac:dyDescent="0.2"/>
  <cols>
    <col min="1" max="1" width="10" style="74" customWidth="1"/>
    <col min="2" max="2" width="29" style="105" customWidth="1"/>
    <col min="3" max="3" width="12.85546875" style="33" customWidth="1"/>
    <col min="4" max="4" width="11.5703125" style="34"/>
    <col min="5" max="5" width="13" style="35" customWidth="1"/>
    <col min="6" max="6" width="13.5703125" style="34" customWidth="1"/>
    <col min="7" max="16384" width="11.5703125" style="105"/>
  </cols>
  <sheetData>
    <row r="2" spans="1:6" ht="18" x14ac:dyDescent="0.25">
      <c r="A2" s="555" t="s">
        <v>278</v>
      </c>
      <c r="B2" s="556"/>
      <c r="C2" s="557"/>
      <c r="D2" s="557"/>
      <c r="E2" s="558"/>
      <c r="F2" s="559"/>
    </row>
    <row r="3" spans="1:6" ht="18" x14ac:dyDescent="0.25">
      <c r="A3" s="555"/>
      <c r="B3" s="555"/>
      <c r="C3" s="557"/>
      <c r="D3" s="557"/>
      <c r="E3" s="558"/>
      <c r="F3" s="559"/>
    </row>
    <row r="4" spans="1:6" ht="18" x14ac:dyDescent="0.25">
      <c r="A4" s="560" t="s">
        <v>92</v>
      </c>
      <c r="B4" s="561"/>
      <c r="C4" s="562" t="s">
        <v>36</v>
      </c>
      <c r="D4" s="562" t="s">
        <v>48</v>
      </c>
      <c r="E4" s="563" t="s">
        <v>279</v>
      </c>
      <c r="F4" s="564" t="s">
        <v>280</v>
      </c>
    </row>
    <row r="5" spans="1:6" ht="15" x14ac:dyDescent="0.25">
      <c r="A5" s="564">
        <v>1</v>
      </c>
      <c r="B5" s="565" t="s">
        <v>30</v>
      </c>
      <c r="C5" s="562">
        <v>1</v>
      </c>
      <c r="D5" s="563">
        <v>1</v>
      </c>
      <c r="E5" s="563">
        <v>2</v>
      </c>
      <c r="F5" s="564">
        <v>20</v>
      </c>
    </row>
    <row r="6" spans="1:6" ht="15" x14ac:dyDescent="0.25">
      <c r="A6" s="564">
        <f>+A5+1</f>
        <v>2</v>
      </c>
      <c r="B6" s="565" t="s">
        <v>33</v>
      </c>
      <c r="C6" s="562">
        <v>4</v>
      </c>
      <c r="D6" s="563">
        <v>2</v>
      </c>
      <c r="E6" s="563">
        <v>6</v>
      </c>
      <c r="F6" s="564">
        <f>+F5-1</f>
        <v>19</v>
      </c>
    </row>
    <row r="7" spans="1:6" ht="15" x14ac:dyDescent="0.25">
      <c r="A7" s="564">
        <f t="shared" ref="A7:A24" si="0">+A6+1</f>
        <v>3</v>
      </c>
      <c r="B7" s="565" t="s">
        <v>39</v>
      </c>
      <c r="C7" s="562">
        <v>3</v>
      </c>
      <c r="D7" s="562">
        <v>4</v>
      </c>
      <c r="E7" s="563">
        <v>7</v>
      </c>
      <c r="F7" s="564">
        <f t="shared" ref="F7:F20" si="1">+F6-1</f>
        <v>18</v>
      </c>
    </row>
    <row r="8" spans="1:6" ht="15.75" customHeight="1" x14ac:dyDescent="0.25">
      <c r="A8" s="564">
        <f t="shared" si="0"/>
        <v>4</v>
      </c>
      <c r="B8" s="565" t="s">
        <v>60</v>
      </c>
      <c r="C8" s="562">
        <v>6</v>
      </c>
      <c r="D8" s="566">
        <v>8</v>
      </c>
      <c r="E8" s="563">
        <v>14</v>
      </c>
      <c r="F8" s="564">
        <f t="shared" si="1"/>
        <v>17</v>
      </c>
    </row>
    <row r="9" spans="1:6" ht="15" x14ac:dyDescent="0.25">
      <c r="A9" s="564">
        <f t="shared" si="0"/>
        <v>5</v>
      </c>
      <c r="B9" s="565" t="s">
        <v>128</v>
      </c>
      <c r="C9" s="562">
        <v>5</v>
      </c>
      <c r="D9" s="563">
        <v>10</v>
      </c>
      <c r="E9" s="563">
        <v>15</v>
      </c>
      <c r="F9" s="564">
        <f t="shared" si="1"/>
        <v>16</v>
      </c>
    </row>
    <row r="10" spans="1:6" ht="15" x14ac:dyDescent="0.25">
      <c r="A10" s="564">
        <f t="shared" si="0"/>
        <v>6</v>
      </c>
      <c r="B10" s="565" t="s">
        <v>79</v>
      </c>
      <c r="C10" s="562">
        <v>2</v>
      </c>
      <c r="D10" s="563">
        <v>15</v>
      </c>
      <c r="E10" s="563">
        <v>17</v>
      </c>
      <c r="F10" s="564">
        <f t="shared" si="1"/>
        <v>15</v>
      </c>
    </row>
    <row r="11" spans="1:6" ht="15.75" customHeight="1" x14ac:dyDescent="0.25">
      <c r="A11" s="564">
        <f t="shared" si="0"/>
        <v>7</v>
      </c>
      <c r="B11" s="565" t="s">
        <v>57</v>
      </c>
      <c r="C11" s="562">
        <v>12</v>
      </c>
      <c r="D11" s="563">
        <v>6</v>
      </c>
      <c r="E11" s="563">
        <v>18</v>
      </c>
      <c r="F11" s="564">
        <f t="shared" si="1"/>
        <v>14</v>
      </c>
    </row>
    <row r="12" spans="1:6" ht="15.75" customHeight="1" x14ac:dyDescent="0.25">
      <c r="A12" s="564">
        <f t="shared" si="0"/>
        <v>8</v>
      </c>
      <c r="B12" s="565" t="s">
        <v>40</v>
      </c>
      <c r="C12" s="562">
        <v>10</v>
      </c>
      <c r="D12" s="563">
        <v>9</v>
      </c>
      <c r="E12" s="563">
        <v>19</v>
      </c>
      <c r="F12" s="564">
        <f t="shared" si="1"/>
        <v>13</v>
      </c>
    </row>
    <row r="13" spans="1:6" ht="15.75" customHeight="1" x14ac:dyDescent="0.25">
      <c r="A13" s="564">
        <f t="shared" si="0"/>
        <v>9</v>
      </c>
      <c r="B13" s="565" t="s">
        <v>46</v>
      </c>
      <c r="C13" s="562">
        <v>8</v>
      </c>
      <c r="D13" s="566">
        <v>16</v>
      </c>
      <c r="E13" s="563">
        <v>24</v>
      </c>
      <c r="F13" s="564">
        <f t="shared" si="1"/>
        <v>12</v>
      </c>
    </row>
    <row r="14" spans="1:6" ht="15" x14ac:dyDescent="0.25">
      <c r="A14" s="564">
        <f t="shared" si="0"/>
        <v>10</v>
      </c>
      <c r="B14" s="565" t="s">
        <v>28</v>
      </c>
      <c r="C14" s="562">
        <v>9</v>
      </c>
      <c r="D14" s="563">
        <v>19</v>
      </c>
      <c r="E14" s="563">
        <v>28</v>
      </c>
      <c r="F14" s="564">
        <f t="shared" si="1"/>
        <v>11</v>
      </c>
    </row>
    <row r="15" spans="1:6" ht="15.75" customHeight="1" x14ac:dyDescent="0.25">
      <c r="A15" s="564">
        <f t="shared" si="0"/>
        <v>11</v>
      </c>
      <c r="B15" s="565" t="s">
        <v>65</v>
      </c>
      <c r="C15" s="562">
        <v>16</v>
      </c>
      <c r="D15" s="563">
        <v>23</v>
      </c>
      <c r="E15" s="563">
        <v>39</v>
      </c>
      <c r="F15" s="564">
        <f t="shared" si="1"/>
        <v>10</v>
      </c>
    </row>
    <row r="16" spans="1:6" ht="15.75" x14ac:dyDescent="0.25">
      <c r="A16" s="564">
        <f t="shared" si="0"/>
        <v>12</v>
      </c>
      <c r="B16" s="129" t="s">
        <v>47</v>
      </c>
      <c r="C16" s="562">
        <v>17</v>
      </c>
      <c r="D16" s="566">
        <v>26</v>
      </c>
      <c r="E16" s="563">
        <v>43</v>
      </c>
      <c r="F16" s="564">
        <f t="shared" si="1"/>
        <v>9</v>
      </c>
    </row>
    <row r="17" spans="1:6" ht="15" x14ac:dyDescent="0.25">
      <c r="A17" s="564">
        <f t="shared" si="0"/>
        <v>13</v>
      </c>
      <c r="B17" s="565" t="s">
        <v>158</v>
      </c>
      <c r="C17" s="562">
        <v>18</v>
      </c>
      <c r="D17" s="563">
        <v>25</v>
      </c>
      <c r="E17" s="563">
        <v>43</v>
      </c>
      <c r="F17" s="564">
        <f t="shared" si="1"/>
        <v>8</v>
      </c>
    </row>
    <row r="18" spans="1:6" ht="15" x14ac:dyDescent="0.25">
      <c r="A18" s="564">
        <f t="shared" si="0"/>
        <v>14</v>
      </c>
      <c r="B18" s="565" t="s">
        <v>102</v>
      </c>
      <c r="C18" s="562">
        <v>24</v>
      </c>
      <c r="D18" s="563">
        <v>21</v>
      </c>
      <c r="E18" s="563">
        <v>45</v>
      </c>
      <c r="F18" s="564" t="s">
        <v>282</v>
      </c>
    </row>
    <row r="19" spans="1:6" ht="15" x14ac:dyDescent="0.25">
      <c r="A19" s="564">
        <f t="shared" si="0"/>
        <v>15</v>
      </c>
      <c r="B19" s="565" t="s">
        <v>41</v>
      </c>
      <c r="C19" s="562">
        <v>25</v>
      </c>
      <c r="D19" s="563">
        <v>22</v>
      </c>
      <c r="E19" s="563">
        <v>47</v>
      </c>
      <c r="F19" s="564">
        <v>7</v>
      </c>
    </row>
    <row r="20" spans="1:6" ht="15" x14ac:dyDescent="0.25">
      <c r="A20" s="564">
        <f t="shared" si="0"/>
        <v>16</v>
      </c>
      <c r="B20" s="565" t="s">
        <v>32</v>
      </c>
      <c r="C20" s="562">
        <v>26</v>
      </c>
      <c r="D20" s="563">
        <v>27</v>
      </c>
      <c r="E20" s="563">
        <v>53</v>
      </c>
      <c r="F20" s="564">
        <f t="shared" si="1"/>
        <v>6</v>
      </c>
    </row>
    <row r="21" spans="1:6" ht="15" x14ac:dyDescent="0.25">
      <c r="A21" s="564">
        <f t="shared" si="0"/>
        <v>17</v>
      </c>
      <c r="B21" s="565" t="s">
        <v>281</v>
      </c>
      <c r="C21" s="562">
        <v>100</v>
      </c>
      <c r="D21" s="566">
        <v>5</v>
      </c>
      <c r="E21" s="563">
        <v>105</v>
      </c>
      <c r="F21" s="564"/>
    </row>
    <row r="22" spans="1:6" ht="15.75" x14ac:dyDescent="0.25">
      <c r="A22" s="564">
        <f t="shared" si="0"/>
        <v>18</v>
      </c>
      <c r="B22" s="130" t="s">
        <v>122</v>
      </c>
      <c r="C22" s="562">
        <v>11</v>
      </c>
      <c r="D22" s="563">
        <v>100</v>
      </c>
      <c r="E22" s="563">
        <v>111</v>
      </c>
      <c r="F22" s="564">
        <v>5</v>
      </c>
    </row>
    <row r="23" spans="1:6" ht="15.75" x14ac:dyDescent="0.25">
      <c r="A23" s="564">
        <f t="shared" si="0"/>
        <v>19</v>
      </c>
      <c r="B23" s="130" t="s">
        <v>31</v>
      </c>
      <c r="C23" s="562">
        <v>22</v>
      </c>
      <c r="D23" s="563">
        <v>100</v>
      </c>
      <c r="E23" s="563">
        <v>122</v>
      </c>
      <c r="F23" s="564">
        <v>4</v>
      </c>
    </row>
    <row r="24" spans="1:6" ht="15.75" x14ac:dyDescent="0.25">
      <c r="A24" s="564">
        <f t="shared" si="0"/>
        <v>20</v>
      </c>
      <c r="B24" s="129" t="s">
        <v>103</v>
      </c>
      <c r="C24" s="562">
        <v>100</v>
      </c>
      <c r="D24" s="566">
        <v>30</v>
      </c>
      <c r="E24" s="563">
        <v>130</v>
      </c>
      <c r="F24" s="564">
        <v>3</v>
      </c>
    </row>
    <row r="25" spans="1:6" x14ac:dyDescent="0.2">
      <c r="A25" s="559"/>
      <c r="B25" s="559"/>
      <c r="C25" s="558"/>
      <c r="D25" s="558"/>
      <c r="E25" s="558"/>
      <c r="F25" s="559"/>
    </row>
    <row r="26" spans="1:6" x14ac:dyDescent="0.2">
      <c r="A26" s="559"/>
      <c r="B26" s="559"/>
      <c r="C26" s="558"/>
      <c r="D26" s="558"/>
      <c r="E26" s="558"/>
      <c r="F26" s="559"/>
    </row>
    <row r="27" spans="1:6" ht="18" x14ac:dyDescent="0.25">
      <c r="A27" s="567" t="s">
        <v>93</v>
      </c>
      <c r="B27" s="568"/>
      <c r="C27" s="569" t="s">
        <v>36</v>
      </c>
      <c r="D27" s="569" t="s">
        <v>48</v>
      </c>
      <c r="E27" s="570" t="s">
        <v>279</v>
      </c>
      <c r="F27" s="571" t="s">
        <v>280</v>
      </c>
    </row>
    <row r="28" spans="1:6" ht="15" x14ac:dyDescent="0.25">
      <c r="A28" s="571">
        <v>1</v>
      </c>
      <c r="B28" s="572" t="s">
        <v>150</v>
      </c>
      <c r="C28" s="569">
        <v>13</v>
      </c>
      <c r="D28" s="570">
        <v>3</v>
      </c>
      <c r="E28" s="570">
        <v>16</v>
      </c>
      <c r="F28" s="571">
        <v>20</v>
      </c>
    </row>
    <row r="29" spans="1:6" ht="15" x14ac:dyDescent="0.25">
      <c r="A29" s="571">
        <f>+A28+1</f>
        <v>2</v>
      </c>
      <c r="B29" s="572" t="s">
        <v>80</v>
      </c>
      <c r="C29" s="569">
        <v>15</v>
      </c>
      <c r="D29" s="570">
        <v>7</v>
      </c>
      <c r="E29" s="570">
        <v>22</v>
      </c>
      <c r="F29" s="571">
        <v>19</v>
      </c>
    </row>
    <row r="30" spans="1:6" ht="15" x14ac:dyDescent="0.25">
      <c r="A30" s="571">
        <f t="shared" ref="A30:A40" si="2">+A29+1</f>
        <v>3</v>
      </c>
      <c r="B30" s="572" t="s">
        <v>66</v>
      </c>
      <c r="C30" s="569">
        <v>7</v>
      </c>
      <c r="D30" s="570">
        <v>24</v>
      </c>
      <c r="E30" s="570">
        <v>31</v>
      </c>
      <c r="F30" s="571">
        <f t="shared" ref="F30:F39" si="3">+F29-1</f>
        <v>18</v>
      </c>
    </row>
    <row r="31" spans="1:6" ht="15" x14ac:dyDescent="0.25">
      <c r="A31" s="571">
        <f t="shared" si="2"/>
        <v>4</v>
      </c>
      <c r="B31" s="572" t="s">
        <v>98</v>
      </c>
      <c r="C31" s="569">
        <v>14</v>
      </c>
      <c r="D31" s="570">
        <v>17</v>
      </c>
      <c r="E31" s="570">
        <v>31</v>
      </c>
      <c r="F31" s="571">
        <f t="shared" si="3"/>
        <v>17</v>
      </c>
    </row>
    <row r="32" spans="1:6" ht="15" x14ac:dyDescent="0.25">
      <c r="A32" s="571">
        <f t="shared" si="2"/>
        <v>5</v>
      </c>
      <c r="B32" s="572" t="s">
        <v>86</v>
      </c>
      <c r="C32" s="569">
        <v>20</v>
      </c>
      <c r="D32" s="570">
        <v>13</v>
      </c>
      <c r="E32" s="570">
        <v>33</v>
      </c>
      <c r="F32" s="571">
        <f t="shared" si="3"/>
        <v>16</v>
      </c>
    </row>
    <row r="33" spans="1:7" ht="15" x14ac:dyDescent="0.25">
      <c r="A33" s="571">
        <f t="shared" si="2"/>
        <v>6</v>
      </c>
      <c r="B33" s="572" t="s">
        <v>163</v>
      </c>
      <c r="C33" s="569">
        <v>21</v>
      </c>
      <c r="D33" s="570">
        <v>14</v>
      </c>
      <c r="E33" s="570">
        <v>35</v>
      </c>
      <c r="F33" s="571"/>
      <c r="G33" s="175"/>
    </row>
    <row r="34" spans="1:7" ht="15" x14ac:dyDescent="0.25">
      <c r="A34" s="571">
        <f t="shared" si="2"/>
        <v>7</v>
      </c>
      <c r="B34" s="572" t="s">
        <v>75</v>
      </c>
      <c r="C34" s="569">
        <v>19</v>
      </c>
      <c r="D34" s="570">
        <v>20</v>
      </c>
      <c r="E34" s="570">
        <v>39</v>
      </c>
      <c r="F34" s="571">
        <v>15</v>
      </c>
      <c r="G34" s="175"/>
    </row>
    <row r="35" spans="1:7" ht="15" x14ac:dyDescent="0.25">
      <c r="A35" s="571">
        <f t="shared" si="2"/>
        <v>8</v>
      </c>
      <c r="B35" s="572" t="s">
        <v>76</v>
      </c>
      <c r="C35" s="569">
        <v>23</v>
      </c>
      <c r="D35" s="570">
        <v>18</v>
      </c>
      <c r="E35" s="570">
        <v>41</v>
      </c>
      <c r="F35" s="571">
        <f t="shared" si="3"/>
        <v>14</v>
      </c>
    </row>
    <row r="36" spans="1:7" ht="15" x14ac:dyDescent="0.25">
      <c r="A36" s="571">
        <f t="shared" si="2"/>
        <v>9</v>
      </c>
      <c r="B36" s="572" t="s">
        <v>275</v>
      </c>
      <c r="C36" s="569">
        <v>100</v>
      </c>
      <c r="D36" s="573">
        <v>11</v>
      </c>
      <c r="E36" s="570">
        <v>111</v>
      </c>
      <c r="F36" s="571"/>
    </row>
    <row r="37" spans="1:7" ht="15" x14ac:dyDescent="0.25">
      <c r="A37" s="571">
        <f t="shared" si="2"/>
        <v>10</v>
      </c>
      <c r="B37" s="572" t="s">
        <v>133</v>
      </c>
      <c r="C37" s="570">
        <v>100</v>
      </c>
      <c r="D37" s="570">
        <v>12</v>
      </c>
      <c r="E37" s="570">
        <v>112</v>
      </c>
      <c r="F37" s="571">
        <v>13</v>
      </c>
    </row>
    <row r="38" spans="1:7" ht="15" x14ac:dyDescent="0.25">
      <c r="A38" s="571">
        <f t="shared" si="2"/>
        <v>11</v>
      </c>
      <c r="B38" s="572" t="s">
        <v>152</v>
      </c>
      <c r="C38" s="569">
        <v>100</v>
      </c>
      <c r="D38" s="573">
        <v>28</v>
      </c>
      <c r="E38" s="570">
        <v>128</v>
      </c>
      <c r="F38" s="571">
        <f t="shared" si="3"/>
        <v>12</v>
      </c>
      <c r="G38" s="105" t="s">
        <v>283</v>
      </c>
    </row>
    <row r="39" spans="1:7" ht="15.75" x14ac:dyDescent="0.25">
      <c r="A39" s="571">
        <f t="shared" si="2"/>
        <v>12</v>
      </c>
      <c r="B39" s="196" t="s">
        <v>105</v>
      </c>
      <c r="C39" s="569">
        <v>100</v>
      </c>
      <c r="D39" s="573">
        <v>29</v>
      </c>
      <c r="E39" s="570">
        <v>129</v>
      </c>
      <c r="F39" s="571">
        <f t="shared" si="3"/>
        <v>11</v>
      </c>
      <c r="G39" s="418" t="s">
        <v>284</v>
      </c>
    </row>
    <row r="40" spans="1:7" ht="15" x14ac:dyDescent="0.25">
      <c r="A40" s="571">
        <f t="shared" si="2"/>
        <v>13</v>
      </c>
      <c r="B40" s="572" t="s">
        <v>285</v>
      </c>
      <c r="C40" s="570">
        <v>100</v>
      </c>
      <c r="D40" s="570">
        <v>100</v>
      </c>
      <c r="E40" s="570">
        <v>200</v>
      </c>
      <c r="F40" s="571"/>
      <c r="G40" s="104"/>
    </row>
    <row r="41" spans="1:7" x14ac:dyDescent="0.2">
      <c r="A41" s="105"/>
      <c r="B41" s="74"/>
      <c r="C41" s="105"/>
      <c r="D41" s="33"/>
      <c r="E41" s="34"/>
      <c r="F41" s="35"/>
      <c r="G41" s="117"/>
    </row>
    <row r="42" spans="1:7" ht="15" x14ac:dyDescent="0.25">
      <c r="A42" s="105"/>
      <c r="B42" s="116"/>
      <c r="C42" s="36"/>
      <c r="D42" s="37"/>
      <c r="E42" s="38"/>
      <c r="F42" s="115"/>
      <c r="G42" s="39"/>
    </row>
  </sheetData>
  <sortState xmlns:xlrd2="http://schemas.microsoft.com/office/spreadsheetml/2017/richdata2" ref="B4:E19">
    <sortCondition ref="E4:E19"/>
  </sortState>
  <conditionalFormatting sqref="B27">
    <cfRule type="expression" dxfId="0" priority="5" stopIfTrue="1">
      <formula>#REF!&lt;&gt;""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"/>
  <sheetViews>
    <sheetView zoomScale="73" zoomScaleNormal="73" workbookViewId="0">
      <selection activeCell="H28" sqref="H28"/>
    </sheetView>
  </sheetViews>
  <sheetFormatPr defaultRowHeight="12.75" x14ac:dyDescent="0.2"/>
  <cols>
    <col min="1" max="1" width="8.85546875" style="341"/>
    <col min="2" max="2" width="31.5703125" customWidth="1"/>
    <col min="3" max="3" width="21.140625" style="341" customWidth="1"/>
  </cols>
  <sheetData>
    <row r="1" spans="1:3" ht="39" customHeight="1" x14ac:dyDescent="0.2">
      <c r="A1" s="654" t="s">
        <v>286</v>
      </c>
      <c r="B1" s="655"/>
      <c r="C1" s="655"/>
    </row>
    <row r="2" spans="1:3" ht="18" x14ac:dyDescent="0.25">
      <c r="B2" s="579" t="s">
        <v>92</v>
      </c>
    </row>
    <row r="3" spans="1:3" ht="18" x14ac:dyDescent="0.25">
      <c r="A3" s="580" t="s">
        <v>6</v>
      </c>
      <c r="B3" s="130" t="s">
        <v>57</v>
      </c>
      <c r="C3" s="580">
        <v>20</v>
      </c>
    </row>
    <row r="4" spans="1:3" ht="18" x14ac:dyDescent="0.25">
      <c r="A4" s="580" t="s">
        <v>7</v>
      </c>
      <c r="B4" s="130" t="s">
        <v>122</v>
      </c>
      <c r="C4" s="580">
        <v>19</v>
      </c>
    </row>
    <row r="5" spans="1:3" ht="18" x14ac:dyDescent="0.25">
      <c r="A5" s="580" t="s">
        <v>8</v>
      </c>
      <c r="B5" s="129" t="s">
        <v>46</v>
      </c>
      <c r="C5" s="580">
        <v>18</v>
      </c>
    </row>
    <row r="6" spans="1:3" ht="18" x14ac:dyDescent="0.25">
      <c r="A6" s="580" t="s">
        <v>9</v>
      </c>
      <c r="B6" s="129" t="s">
        <v>60</v>
      </c>
      <c r="C6" s="580">
        <v>17</v>
      </c>
    </row>
    <row r="7" spans="1:3" ht="18" x14ac:dyDescent="0.25">
      <c r="A7" s="580" t="s">
        <v>10</v>
      </c>
      <c r="B7" s="129" t="s">
        <v>47</v>
      </c>
      <c r="C7" s="580">
        <v>16</v>
      </c>
    </row>
    <row r="8" spans="1:3" ht="18" x14ac:dyDescent="0.25">
      <c r="A8" s="580" t="s">
        <v>11</v>
      </c>
      <c r="B8" s="129" t="s">
        <v>91</v>
      </c>
      <c r="C8" s="580"/>
    </row>
    <row r="9" spans="1:3" ht="18" x14ac:dyDescent="0.25">
      <c r="A9" s="580" t="s">
        <v>12</v>
      </c>
      <c r="B9" s="130" t="s">
        <v>40</v>
      </c>
      <c r="C9" s="580">
        <v>15</v>
      </c>
    </row>
    <row r="10" spans="1:3" ht="18" x14ac:dyDescent="0.25">
      <c r="A10" s="580" t="s">
        <v>13</v>
      </c>
      <c r="B10" s="130" t="s">
        <v>32</v>
      </c>
      <c r="C10" s="580">
        <v>14</v>
      </c>
    </row>
    <row r="11" spans="1:3" ht="18" x14ac:dyDescent="0.25">
      <c r="A11" s="580" t="s">
        <v>14</v>
      </c>
      <c r="B11" s="130" t="s">
        <v>128</v>
      </c>
      <c r="C11" s="580">
        <v>13</v>
      </c>
    </row>
    <row r="12" spans="1:3" ht="18" x14ac:dyDescent="0.25">
      <c r="A12" s="580" t="s">
        <v>15</v>
      </c>
      <c r="B12" s="130" t="s">
        <v>218</v>
      </c>
      <c r="C12" s="580"/>
    </row>
    <row r="13" spans="1:3" ht="18" x14ac:dyDescent="0.25">
      <c r="A13" s="580" t="s">
        <v>16</v>
      </c>
      <c r="B13" s="129" t="s">
        <v>65</v>
      </c>
      <c r="C13" s="580">
        <v>12</v>
      </c>
    </row>
    <row r="14" spans="1:3" ht="18" x14ac:dyDescent="0.25">
      <c r="A14" s="580" t="s">
        <v>17</v>
      </c>
      <c r="B14" s="129" t="s">
        <v>111</v>
      </c>
      <c r="C14" s="580">
        <v>11</v>
      </c>
    </row>
    <row r="15" spans="1:3" ht="18" x14ac:dyDescent="0.25">
      <c r="A15" s="580" t="s">
        <v>18</v>
      </c>
      <c r="B15" s="129" t="s">
        <v>41</v>
      </c>
      <c r="C15" s="580">
        <v>10</v>
      </c>
    </row>
    <row r="16" spans="1:3" ht="18" x14ac:dyDescent="0.25">
      <c r="A16" s="580" t="s">
        <v>19</v>
      </c>
      <c r="B16" s="130" t="s">
        <v>232</v>
      </c>
      <c r="C16" s="580"/>
    </row>
    <row r="17" spans="1:3" ht="18" x14ac:dyDescent="0.25">
      <c r="A17" s="580" t="s">
        <v>20</v>
      </c>
      <c r="B17" s="130" t="s">
        <v>28</v>
      </c>
      <c r="C17" s="580">
        <v>9</v>
      </c>
    </row>
    <row r="18" spans="1:3" ht="18" x14ac:dyDescent="0.25">
      <c r="A18" s="580" t="s">
        <v>21</v>
      </c>
      <c r="B18" s="130" t="s">
        <v>33</v>
      </c>
      <c r="C18" s="580">
        <v>8</v>
      </c>
    </row>
    <row r="19" spans="1:3" ht="18" x14ac:dyDescent="0.25">
      <c r="A19" s="580" t="s">
        <v>22</v>
      </c>
      <c r="B19" s="129" t="s">
        <v>39</v>
      </c>
      <c r="C19" s="580">
        <v>7</v>
      </c>
    </row>
    <row r="20" spans="1:3" ht="18" x14ac:dyDescent="0.25">
      <c r="A20" s="580" t="s">
        <v>23</v>
      </c>
      <c r="B20" s="129" t="s">
        <v>103</v>
      </c>
      <c r="C20" s="580">
        <v>6</v>
      </c>
    </row>
    <row r="21" spans="1:3" ht="18" x14ac:dyDescent="0.25">
      <c r="A21" s="580" t="s">
        <v>24</v>
      </c>
      <c r="B21" s="130" t="s">
        <v>34</v>
      </c>
      <c r="C21" s="580">
        <v>5</v>
      </c>
    </row>
    <row r="22" spans="1:3" ht="18" x14ac:dyDescent="0.25">
      <c r="A22" s="580" t="s">
        <v>63</v>
      </c>
      <c r="B22" s="129" t="s">
        <v>30</v>
      </c>
      <c r="C22" s="580">
        <v>4</v>
      </c>
    </row>
    <row r="23" spans="1:3" ht="18" x14ac:dyDescent="0.25">
      <c r="A23" s="580" t="s">
        <v>104</v>
      </c>
      <c r="B23" s="130" t="s">
        <v>29</v>
      </c>
      <c r="C23" s="580">
        <v>3</v>
      </c>
    </row>
    <row r="24" spans="1:3" ht="18" x14ac:dyDescent="0.25">
      <c r="A24" s="581"/>
      <c r="B24" s="579"/>
      <c r="C24" s="581"/>
    </row>
    <row r="25" spans="1:3" ht="18" x14ac:dyDescent="0.25">
      <c r="A25" s="581"/>
      <c r="B25" s="579"/>
      <c r="C25" s="581"/>
    </row>
    <row r="26" spans="1:3" ht="18" x14ac:dyDescent="0.25">
      <c r="A26" s="581"/>
      <c r="B26" s="579"/>
      <c r="C26" s="581"/>
    </row>
    <row r="27" spans="1:3" ht="18" x14ac:dyDescent="0.25">
      <c r="A27" s="581"/>
      <c r="B27" s="579" t="s">
        <v>93</v>
      </c>
      <c r="C27" s="581"/>
    </row>
    <row r="28" spans="1:3" ht="18" x14ac:dyDescent="0.25">
      <c r="A28" s="581"/>
      <c r="B28" s="579"/>
      <c r="C28" s="581"/>
    </row>
    <row r="29" spans="1:3" ht="18" x14ac:dyDescent="0.25">
      <c r="A29" s="580" t="s">
        <v>6</v>
      </c>
      <c r="B29" s="244" t="s">
        <v>76</v>
      </c>
      <c r="C29" s="580">
        <v>20</v>
      </c>
    </row>
    <row r="30" spans="1:3" ht="18" x14ac:dyDescent="0.25">
      <c r="A30" s="580" t="s">
        <v>7</v>
      </c>
      <c r="B30" s="594" t="s">
        <v>287</v>
      </c>
      <c r="C30" s="580"/>
    </row>
    <row r="31" spans="1:3" ht="18" x14ac:dyDescent="0.25">
      <c r="A31" s="580" t="s">
        <v>8</v>
      </c>
      <c r="B31" s="248" t="s">
        <v>75</v>
      </c>
      <c r="C31" s="580">
        <v>19</v>
      </c>
    </row>
    <row r="32" spans="1:3" ht="18" x14ac:dyDescent="0.25">
      <c r="A32" s="580" t="s">
        <v>9</v>
      </c>
      <c r="B32" s="585" t="s">
        <v>88</v>
      </c>
      <c r="C32" s="580">
        <v>18</v>
      </c>
    </row>
    <row r="33" spans="1:3" ht="18" x14ac:dyDescent="0.25">
      <c r="A33" s="580" t="s">
        <v>10</v>
      </c>
      <c r="B33" s="244" t="s">
        <v>86</v>
      </c>
      <c r="C33" s="580">
        <v>17</v>
      </c>
    </row>
    <row r="34" spans="1:3" ht="18" x14ac:dyDescent="0.25">
      <c r="A34" s="580" t="s">
        <v>11</v>
      </c>
      <c r="B34" s="595" t="s">
        <v>80</v>
      </c>
      <c r="C34" s="580">
        <v>16</v>
      </c>
    </row>
    <row r="35" spans="1:3" ht="18" x14ac:dyDescent="0.25">
      <c r="A35" s="580" t="s">
        <v>12</v>
      </c>
      <c r="B35" s="247" t="s">
        <v>66</v>
      </c>
      <c r="C35" s="580">
        <v>15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výsledky</vt:lpstr>
      <vt:lpstr>rychlobruslení</vt:lpstr>
      <vt:lpstr>běžky </vt:lpstr>
      <vt:lpstr>lyže - sjezd</vt:lpstr>
      <vt:lpstr>pingpong</vt:lpstr>
      <vt:lpstr>biatlon</vt:lpstr>
      <vt:lpstr>triatlon</vt:lpstr>
      <vt:lpstr>orienťáky</vt:lpstr>
      <vt:lpstr>šipky</vt:lpstr>
      <vt:lpstr>kanoe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michal</cp:lastModifiedBy>
  <cp:lastPrinted>2018-06-04T10:51:27Z</cp:lastPrinted>
  <dcterms:created xsi:type="dcterms:W3CDTF">2010-10-04T20:30:50Z</dcterms:created>
  <dcterms:modified xsi:type="dcterms:W3CDTF">2019-12-17T16:46:31Z</dcterms:modified>
</cp:coreProperties>
</file>