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KUMENTY\Osobní věci\SC\"/>
    </mc:Choice>
  </mc:AlternateContent>
  <bookViews>
    <workbookView xWindow="0" yWindow="0" windowWidth="22110" windowHeight="9045"/>
  </bookViews>
  <sheets>
    <sheet name="výsledky" sheetId="1" r:id="rId1"/>
    <sheet name="rychlobruslení" sheetId="13" r:id="rId2"/>
    <sheet name="běžky " sheetId="2" r:id="rId3"/>
    <sheet name="lyže - sjezd" sheetId="10" r:id="rId4"/>
    <sheet name="badminton" sheetId="3" r:id="rId5"/>
    <sheet name="biatlon" sheetId="4" r:id="rId6"/>
    <sheet name="triatlon" sheetId="5" r:id="rId7"/>
    <sheet name="orienťáky" sheetId="12" r:id="rId8"/>
    <sheet name="kuželky" sheetId="11" r:id="rId9"/>
    <sheet name="kanoe" sheetId="7" r:id="rId10"/>
    <sheet name="List1" sheetId="9" r:id="rId11"/>
  </sheets>
  <definedNames>
    <definedName name="_xlnm._FilterDatabase" localSheetId="7" hidden="1">orienťáky!$B$4:$F$19</definedName>
    <definedName name="_xlnm._FilterDatabase" localSheetId="0" hidden="1">výsledky!$A$4:$N$41</definedName>
  </definedNames>
  <calcPr calcId="162913"/>
</workbook>
</file>

<file path=xl/calcChain.xml><?xml version="1.0" encoding="utf-8"?>
<calcChain xmlns="http://schemas.openxmlformats.org/spreadsheetml/2006/main">
  <c r="D30" i="7" l="1"/>
  <c r="E29" i="7"/>
  <c r="D29" i="7"/>
  <c r="E30" i="7"/>
  <c r="K44" i="1"/>
  <c r="K45" i="1"/>
  <c r="D23" i="7"/>
  <c r="E23" i="7"/>
  <c r="K13" i="1" l="1"/>
  <c r="D28" i="1"/>
  <c r="E28" i="1"/>
  <c r="K7" i="1"/>
  <c r="K8" i="1"/>
  <c r="K9" i="1"/>
  <c r="K10" i="1"/>
  <c r="K11" i="1"/>
  <c r="K14" i="1"/>
  <c r="K16" i="1"/>
  <c r="K12" i="1"/>
  <c r="K18" i="1"/>
  <c r="K15" i="1"/>
  <c r="K23" i="1"/>
  <c r="K22" i="1"/>
  <c r="K4" i="1"/>
  <c r="K5" i="1"/>
  <c r="J46" i="1" l="1"/>
  <c r="J45" i="1"/>
  <c r="J47" i="1"/>
  <c r="J48" i="1"/>
  <c r="J26" i="1"/>
  <c r="J25" i="1"/>
  <c r="J22" i="1"/>
  <c r="J27" i="1"/>
  <c r="J23" i="1"/>
  <c r="J4" i="1"/>
  <c r="J5" i="1"/>
  <c r="J6" i="1"/>
  <c r="J7" i="1"/>
  <c r="J8" i="1"/>
  <c r="J10" i="1"/>
  <c r="J11" i="1"/>
  <c r="J17" i="1"/>
  <c r="J14" i="1"/>
  <c r="J18" i="1"/>
  <c r="J20" i="1"/>
  <c r="J16" i="1"/>
  <c r="J19" i="1"/>
  <c r="J15" i="1"/>
  <c r="J13" i="1"/>
  <c r="J21" i="1"/>
  <c r="J12" i="1"/>
  <c r="O55" i="11"/>
  <c r="K55" i="11"/>
  <c r="O47" i="11"/>
  <c r="K47" i="11"/>
  <c r="S35" i="11"/>
  <c r="O35" i="11"/>
  <c r="K35" i="11"/>
  <c r="S27" i="11"/>
  <c r="O27" i="11"/>
  <c r="K27" i="11"/>
  <c r="S19" i="11"/>
  <c r="O19" i="11"/>
  <c r="K19" i="11"/>
  <c r="S11" i="11"/>
  <c r="O11" i="11"/>
  <c r="K11" i="11"/>
  <c r="I70" i="1" l="1"/>
  <c r="I67" i="1"/>
  <c r="I68" i="1"/>
  <c r="I71" i="1"/>
  <c r="I69" i="1"/>
  <c r="E37" i="12"/>
  <c r="E39" i="12"/>
  <c r="E38" i="12"/>
  <c r="E41" i="12"/>
  <c r="E40" i="12"/>
  <c r="I27" i="1"/>
  <c r="E31" i="12"/>
  <c r="E30" i="12"/>
  <c r="E25" i="12"/>
  <c r="E70" i="12"/>
  <c r="E69" i="12"/>
  <c r="E68" i="12"/>
  <c r="E67" i="12"/>
  <c r="E66" i="12"/>
  <c r="E65" i="12"/>
  <c r="E64" i="12"/>
  <c r="E63" i="12"/>
  <c r="E62" i="12"/>
  <c r="E61" i="12"/>
  <c r="E60" i="12"/>
  <c r="E59" i="12"/>
  <c r="E58" i="12"/>
  <c r="E24" i="12"/>
  <c r="E27" i="12"/>
  <c r="F65" i="12" l="1"/>
  <c r="F69" i="12"/>
  <c r="F59" i="12"/>
  <c r="F63" i="12"/>
  <c r="F68" i="12"/>
  <c r="F62" i="12"/>
  <c r="F60" i="12"/>
  <c r="F67" i="12"/>
  <c r="F66" i="12"/>
  <c r="F61" i="12"/>
  <c r="F64" i="12"/>
  <c r="I12" i="1"/>
  <c r="I22" i="1"/>
  <c r="I24" i="1"/>
  <c r="I14" i="1"/>
  <c r="I18" i="1"/>
  <c r="I7" i="1"/>
  <c r="I9" i="1"/>
  <c r="I8" i="1"/>
  <c r="I4" i="1"/>
  <c r="E7" i="12"/>
  <c r="E17" i="12"/>
  <c r="E57" i="12"/>
  <c r="F58" i="12" s="1"/>
  <c r="E56" i="12"/>
  <c r="E55" i="12"/>
  <c r="E54" i="12"/>
  <c r="E53" i="12"/>
  <c r="E52" i="12"/>
  <c r="E51" i="12"/>
  <c r="E50" i="12"/>
  <c r="E49" i="12"/>
  <c r="E48" i="12"/>
  <c r="E47" i="12"/>
  <c r="E46" i="12"/>
  <c r="E101" i="12"/>
  <c r="E100" i="12"/>
  <c r="E99" i="12"/>
  <c r="E98" i="12"/>
  <c r="E97" i="12"/>
  <c r="E96" i="12"/>
  <c r="E95" i="12"/>
  <c r="E94" i="12"/>
  <c r="E93" i="12"/>
  <c r="E92" i="12"/>
  <c r="E91" i="12"/>
  <c r="E90" i="12"/>
  <c r="E89" i="12"/>
  <c r="E88" i="12"/>
  <c r="E87" i="12"/>
  <c r="E86" i="12"/>
  <c r="E85" i="12"/>
  <c r="E84" i="12"/>
  <c r="E83" i="12"/>
  <c r="E82" i="12"/>
  <c r="E81" i="12"/>
  <c r="E80" i="12"/>
  <c r="E79" i="12"/>
  <c r="E78" i="12"/>
  <c r="E77" i="12"/>
  <c r="E76" i="12"/>
  <c r="E75" i="12"/>
  <c r="E74" i="12"/>
  <c r="F85" i="12" l="1"/>
  <c r="F89" i="12"/>
  <c r="F93" i="12"/>
  <c r="F97" i="12"/>
  <c r="F101" i="12"/>
  <c r="F56" i="12"/>
  <c r="F48" i="12"/>
  <c r="F75" i="12"/>
  <c r="F79" i="12"/>
  <c r="F83" i="12"/>
  <c r="F87" i="12"/>
  <c r="F91" i="12"/>
  <c r="F95" i="12"/>
  <c r="F99" i="12"/>
  <c r="F47" i="12"/>
  <c r="F50" i="12"/>
  <c r="F54" i="12"/>
  <c r="F51" i="12"/>
  <c r="F77" i="12"/>
  <c r="F81" i="12"/>
  <c r="F52" i="12"/>
  <c r="F55" i="12"/>
  <c r="F76" i="12"/>
  <c r="F80" i="12"/>
  <c r="F84" i="12"/>
  <c r="F88" i="12"/>
  <c r="F92" i="12"/>
  <c r="F96" i="12"/>
  <c r="F100" i="12"/>
  <c r="F53" i="12"/>
  <c r="F78" i="12"/>
  <c r="F82" i="12"/>
  <c r="F86" i="12"/>
  <c r="F90" i="12"/>
  <c r="F94" i="12"/>
  <c r="F98" i="12"/>
  <c r="F49" i="12"/>
  <c r="F57" i="12"/>
  <c r="H24" i="1"/>
  <c r="H49" i="1"/>
  <c r="H45" i="1"/>
  <c r="H44" i="1"/>
  <c r="H46" i="1"/>
  <c r="H15" i="1"/>
  <c r="H19" i="1"/>
  <c r="H11" i="1"/>
  <c r="H8" i="1"/>
  <c r="H9" i="1"/>
  <c r="H10" i="1"/>
  <c r="H7" i="1"/>
  <c r="H6" i="1"/>
  <c r="L9" i="5"/>
  <c r="L10" i="5"/>
  <c r="H30" i="5" l="1"/>
  <c r="H29" i="5"/>
  <c r="H28" i="5"/>
  <c r="H27" i="5"/>
  <c r="H26" i="5"/>
  <c r="H25" i="5"/>
  <c r="O30" i="5"/>
  <c r="M30" i="5"/>
  <c r="J30" i="5"/>
  <c r="E30" i="5"/>
  <c r="O29" i="5"/>
  <c r="M29" i="5"/>
  <c r="J29" i="5"/>
  <c r="E29" i="5"/>
  <c r="O28" i="5"/>
  <c r="M28" i="5"/>
  <c r="J28" i="5"/>
  <c r="E28" i="5"/>
  <c r="O27" i="5"/>
  <c r="M27" i="5"/>
  <c r="J27" i="5"/>
  <c r="E27" i="5"/>
  <c r="O26" i="5"/>
  <c r="M26" i="5"/>
  <c r="J26" i="5"/>
  <c r="E26" i="5"/>
  <c r="O25" i="5"/>
  <c r="M25" i="5"/>
  <c r="J25" i="5"/>
  <c r="E25" i="5"/>
  <c r="H35" i="5"/>
  <c r="E35" i="5"/>
  <c r="O34" i="5"/>
  <c r="M34" i="5"/>
  <c r="J34" i="5"/>
  <c r="H34" i="5"/>
  <c r="E34" i="5"/>
  <c r="E18" i="5"/>
  <c r="E12" i="5"/>
  <c r="E19" i="5"/>
  <c r="E21" i="5"/>
  <c r="E15" i="5"/>
  <c r="E6" i="5"/>
  <c r="E20" i="5"/>
  <c r="E13" i="5"/>
  <c r="E9" i="5"/>
  <c r="E5" i="5"/>
  <c r="E7" i="5"/>
  <c r="E16" i="5"/>
  <c r="E17" i="5"/>
  <c r="E10" i="5"/>
  <c r="E8" i="5"/>
  <c r="J28" i="4"/>
  <c r="J27" i="4"/>
  <c r="J26" i="4"/>
  <c r="J25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P26" i="5" l="1"/>
  <c r="P27" i="5"/>
  <c r="P28" i="5"/>
  <c r="P29" i="5"/>
  <c r="P30" i="5"/>
  <c r="E44" i="1"/>
  <c r="E51" i="1"/>
  <c r="E49" i="1"/>
  <c r="F6" i="1"/>
  <c r="F8" i="1"/>
  <c r="F9" i="1"/>
  <c r="F19" i="1"/>
  <c r="F11" i="1"/>
  <c r="F26" i="1"/>
  <c r="F23" i="1"/>
  <c r="F21" i="1"/>
  <c r="M21" i="1" s="1"/>
  <c r="F15" i="1"/>
  <c r="E12" i="1"/>
  <c r="E26" i="1"/>
  <c r="J45" i="10"/>
  <c r="I45" i="10"/>
  <c r="J44" i="10"/>
  <c r="I44" i="10"/>
  <c r="J43" i="10"/>
  <c r="I43" i="10"/>
  <c r="J42" i="10"/>
  <c r="I42" i="10"/>
  <c r="I41" i="10"/>
  <c r="I40" i="10"/>
  <c r="J39" i="10"/>
  <c r="I39" i="10"/>
  <c r="J35" i="10"/>
  <c r="I35" i="10"/>
  <c r="J34" i="10"/>
  <c r="I34" i="10"/>
  <c r="J33" i="10"/>
  <c r="I33" i="10"/>
  <c r="J32" i="10"/>
  <c r="I32" i="10"/>
  <c r="I31" i="10"/>
  <c r="J30" i="10"/>
  <c r="I30" i="10"/>
  <c r="J29" i="10"/>
  <c r="I29" i="10"/>
  <c r="I25" i="10"/>
  <c r="J24" i="10"/>
  <c r="I24" i="10"/>
  <c r="J23" i="10"/>
  <c r="I23" i="10"/>
  <c r="J22" i="10"/>
  <c r="I22" i="10"/>
  <c r="J21" i="10"/>
  <c r="I21" i="10"/>
  <c r="I20" i="10"/>
  <c r="I19" i="10"/>
  <c r="J18" i="10"/>
  <c r="I18" i="10"/>
  <c r="J17" i="10"/>
  <c r="I17" i="10"/>
  <c r="I16" i="10"/>
  <c r="J15" i="10"/>
  <c r="I15" i="10"/>
  <c r="I14" i="10"/>
  <c r="J13" i="10"/>
  <c r="I13" i="10"/>
  <c r="I12" i="10"/>
  <c r="J11" i="10"/>
  <c r="I11" i="10"/>
  <c r="I10" i="10"/>
  <c r="J9" i="10"/>
  <c r="I9" i="10"/>
  <c r="J8" i="10"/>
  <c r="I8" i="10"/>
  <c r="J7" i="10"/>
  <c r="I7" i="10"/>
  <c r="J6" i="10"/>
  <c r="I6" i="10"/>
  <c r="J5" i="10"/>
  <c r="I5" i="10"/>
  <c r="J4" i="10"/>
  <c r="I4" i="10"/>
  <c r="D49" i="1"/>
  <c r="D50" i="1"/>
  <c r="D44" i="1"/>
  <c r="D45" i="1"/>
  <c r="D47" i="1"/>
  <c r="D48" i="1"/>
  <c r="D46" i="1"/>
  <c r="D24" i="1"/>
  <c r="M24" i="1" s="1"/>
  <c r="D4" i="1"/>
  <c r="D6" i="1"/>
  <c r="D10" i="1"/>
  <c r="D7" i="1"/>
  <c r="D9" i="1"/>
  <c r="D8" i="1"/>
  <c r="D11" i="1"/>
  <c r="D18" i="1"/>
  <c r="D16" i="1"/>
  <c r="D13" i="1"/>
  <c r="D14" i="1"/>
  <c r="D22" i="1"/>
  <c r="D17" i="1"/>
  <c r="D12" i="1"/>
  <c r="D23" i="1"/>
  <c r="D27" i="1"/>
  <c r="D5" i="1"/>
  <c r="E48" i="2"/>
  <c r="E47" i="2"/>
  <c r="E46" i="2"/>
  <c r="E45" i="2"/>
  <c r="F45" i="2" s="1"/>
  <c r="E44" i="2"/>
  <c r="E43" i="2"/>
  <c r="E40" i="2"/>
  <c r="E39" i="2"/>
  <c r="F40" i="2" s="1"/>
  <c r="E38" i="2"/>
  <c r="E37" i="2"/>
  <c r="E36" i="2"/>
  <c r="E35" i="2"/>
  <c r="F36" i="2" s="1"/>
  <c r="E34" i="2"/>
  <c r="E33" i="2"/>
  <c r="E32" i="2"/>
  <c r="E31" i="2"/>
  <c r="F32" i="2" s="1"/>
  <c r="E30" i="2"/>
  <c r="E27" i="2"/>
  <c r="E26" i="2"/>
  <c r="E25" i="2"/>
  <c r="J24" i="2"/>
  <c r="K24" i="2" s="1"/>
  <c r="E24" i="2"/>
  <c r="H24" i="2" s="1"/>
  <c r="J23" i="2"/>
  <c r="E23" i="2"/>
  <c r="H23" i="2" s="1"/>
  <c r="J22" i="2"/>
  <c r="K22" i="2" s="1"/>
  <c r="E22" i="2"/>
  <c r="H22" i="2" s="1"/>
  <c r="J21" i="2"/>
  <c r="E21" i="2"/>
  <c r="H21" i="2" s="1"/>
  <c r="J20" i="2"/>
  <c r="K20" i="2" s="1"/>
  <c r="E20" i="2"/>
  <c r="H20" i="2" s="1"/>
  <c r="J19" i="2"/>
  <c r="E19" i="2"/>
  <c r="H19" i="2" s="1"/>
  <c r="J18" i="2"/>
  <c r="K18" i="2" s="1"/>
  <c r="E18" i="2"/>
  <c r="H18" i="2" s="1"/>
  <c r="J17" i="2"/>
  <c r="E17" i="2"/>
  <c r="H17" i="2" s="1"/>
  <c r="J16" i="2"/>
  <c r="K16" i="2" s="1"/>
  <c r="E16" i="2"/>
  <c r="H16" i="2" s="1"/>
  <c r="J15" i="2"/>
  <c r="E15" i="2"/>
  <c r="H15" i="2" s="1"/>
  <c r="J14" i="2"/>
  <c r="K14" i="2" s="1"/>
  <c r="E14" i="2"/>
  <c r="H14" i="2" s="1"/>
  <c r="J13" i="2"/>
  <c r="E13" i="2"/>
  <c r="H13" i="2" s="1"/>
  <c r="J12" i="2"/>
  <c r="K12" i="2" s="1"/>
  <c r="E12" i="2"/>
  <c r="H12" i="2" s="1"/>
  <c r="J11" i="2"/>
  <c r="E11" i="2"/>
  <c r="H11" i="2" s="1"/>
  <c r="J10" i="2"/>
  <c r="K10" i="2" s="1"/>
  <c r="E10" i="2"/>
  <c r="H10" i="2" s="1"/>
  <c r="J9" i="2"/>
  <c r="E9" i="2"/>
  <c r="H9" i="2" s="1"/>
  <c r="J8" i="2"/>
  <c r="E8" i="2"/>
  <c r="H8" i="2" s="1"/>
  <c r="J7" i="2"/>
  <c r="E7" i="2"/>
  <c r="H7" i="2" s="1"/>
  <c r="J6" i="2"/>
  <c r="E6" i="2"/>
  <c r="H6" i="2" s="1"/>
  <c r="J5" i="2"/>
  <c r="E5" i="2"/>
  <c r="H5" i="2" s="1"/>
  <c r="F44" i="1"/>
  <c r="F45" i="1"/>
  <c r="C47" i="1"/>
  <c r="C44" i="1"/>
  <c r="C51" i="1"/>
  <c r="C45" i="1"/>
  <c r="C46" i="1"/>
  <c r="C48" i="1"/>
  <c r="C17" i="1"/>
  <c r="C25" i="1"/>
  <c r="C28" i="1"/>
  <c r="M28" i="1" s="1"/>
  <c r="F42" i="13"/>
  <c r="E42" i="13"/>
  <c r="F41" i="13"/>
  <c r="E41" i="13"/>
  <c r="F40" i="13"/>
  <c r="E40" i="13"/>
  <c r="F34" i="13"/>
  <c r="E34" i="13"/>
  <c r="F33" i="13"/>
  <c r="E33" i="13"/>
  <c r="F32" i="13"/>
  <c r="E32" i="13"/>
  <c r="F31" i="13"/>
  <c r="E31" i="13"/>
  <c r="F30" i="13"/>
  <c r="E30" i="13"/>
  <c r="F29" i="13"/>
  <c r="E29" i="13"/>
  <c r="F28" i="13"/>
  <c r="E28" i="13"/>
  <c r="F27" i="13"/>
  <c r="E27" i="13"/>
  <c r="F22" i="13"/>
  <c r="E22" i="13"/>
  <c r="F21" i="13"/>
  <c r="E21" i="13"/>
  <c r="F20" i="13"/>
  <c r="E20" i="13"/>
  <c r="F19" i="13"/>
  <c r="E19" i="13"/>
  <c r="F18" i="13"/>
  <c r="E18" i="13"/>
  <c r="F17" i="13"/>
  <c r="E17" i="13"/>
  <c r="F16" i="13"/>
  <c r="E16" i="13"/>
  <c r="F15" i="13"/>
  <c r="E15" i="13"/>
  <c r="F14" i="13"/>
  <c r="E14" i="13"/>
  <c r="F13" i="13"/>
  <c r="E13" i="13"/>
  <c r="F12" i="13"/>
  <c r="E12" i="13"/>
  <c r="F11" i="13"/>
  <c r="E11" i="13"/>
  <c r="F10" i="13"/>
  <c r="E10" i="13"/>
  <c r="F9" i="13"/>
  <c r="E9" i="13"/>
  <c r="F8" i="13"/>
  <c r="E8" i="13"/>
  <c r="F7" i="13"/>
  <c r="E7" i="13"/>
  <c r="F6" i="13"/>
  <c r="E6" i="13"/>
  <c r="F5" i="13"/>
  <c r="E5" i="13"/>
  <c r="F4" i="13"/>
  <c r="E4" i="13"/>
  <c r="K7" i="2" l="1"/>
  <c r="F34" i="2"/>
  <c r="F38" i="2"/>
  <c r="F46" i="2"/>
  <c r="K8" i="2"/>
  <c r="K13" i="2"/>
  <c r="K17" i="2"/>
  <c r="K19" i="2"/>
  <c r="K9" i="2"/>
  <c r="K21" i="2"/>
  <c r="K11" i="2"/>
  <c r="K15" i="2"/>
  <c r="K23" i="2"/>
  <c r="M51" i="1"/>
  <c r="K6" i="2"/>
  <c r="F44" i="2"/>
  <c r="M45" i="1"/>
  <c r="F31" i="2"/>
  <c r="F33" i="2"/>
  <c r="F35" i="2"/>
  <c r="F37" i="2"/>
  <c r="F39" i="2"/>
  <c r="D28" i="7" l="1"/>
  <c r="K48" i="1" l="1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4" i="7"/>
  <c r="D4" i="7"/>
  <c r="E13" i="1" l="1"/>
  <c r="C8" i="1" l="1"/>
  <c r="I49" i="1" l="1"/>
  <c r="I50" i="1"/>
  <c r="M44" i="1"/>
  <c r="I47" i="1"/>
  <c r="E17" i="1"/>
  <c r="C9" i="1"/>
  <c r="M49" i="1" l="1"/>
  <c r="M15" i="1"/>
  <c r="I6" i="1"/>
  <c r="I11" i="1"/>
  <c r="M17" i="1"/>
  <c r="I25" i="1"/>
  <c r="M25" i="1" s="1"/>
  <c r="I5" i="1"/>
  <c r="E13" i="12"/>
  <c r="E12" i="12"/>
  <c r="E10" i="12"/>
  <c r="E4" i="12"/>
  <c r="H4" i="1" l="1"/>
  <c r="H5" i="1"/>
  <c r="F47" i="1"/>
  <c r="M77" i="1"/>
  <c r="M76" i="1"/>
  <c r="O18" i="5"/>
  <c r="M18" i="5"/>
  <c r="J18" i="5"/>
  <c r="H18" i="5"/>
  <c r="O12" i="5"/>
  <c r="M12" i="5"/>
  <c r="J12" i="5"/>
  <c r="H12" i="5"/>
  <c r="O19" i="5"/>
  <c r="M19" i="5"/>
  <c r="J19" i="5"/>
  <c r="H19" i="5"/>
  <c r="O21" i="5"/>
  <c r="M21" i="5"/>
  <c r="J21" i="5"/>
  <c r="H21" i="5"/>
  <c r="O15" i="5"/>
  <c r="M15" i="5"/>
  <c r="J15" i="5"/>
  <c r="H15" i="5"/>
  <c r="O6" i="5"/>
  <c r="M6" i="5"/>
  <c r="J6" i="5"/>
  <c r="H6" i="5"/>
  <c r="O20" i="5"/>
  <c r="M20" i="5"/>
  <c r="J20" i="5"/>
  <c r="H20" i="5"/>
  <c r="O13" i="5"/>
  <c r="M13" i="5"/>
  <c r="J13" i="5"/>
  <c r="H13" i="5"/>
  <c r="O9" i="5"/>
  <c r="M9" i="5"/>
  <c r="J9" i="5"/>
  <c r="H9" i="5"/>
  <c r="O5" i="5"/>
  <c r="M5" i="5"/>
  <c r="J5" i="5"/>
  <c r="H5" i="5"/>
  <c r="O7" i="5"/>
  <c r="P7" i="5" s="1"/>
  <c r="M7" i="5"/>
  <c r="J7" i="5"/>
  <c r="H7" i="5"/>
  <c r="O16" i="5"/>
  <c r="P16" i="5" s="1"/>
  <c r="M16" i="5"/>
  <c r="J16" i="5"/>
  <c r="H16" i="5"/>
  <c r="O17" i="5"/>
  <c r="P17" i="5" s="1"/>
  <c r="M17" i="5"/>
  <c r="J17" i="5"/>
  <c r="H17" i="5"/>
  <c r="O10" i="5"/>
  <c r="P10" i="5" s="1"/>
  <c r="M10" i="5"/>
  <c r="J10" i="5"/>
  <c r="H10" i="5"/>
  <c r="O8" i="5"/>
  <c r="P8" i="5" s="1"/>
  <c r="M8" i="5"/>
  <c r="J8" i="5"/>
  <c r="H8" i="5"/>
  <c r="O11" i="5"/>
  <c r="P11" i="5" s="1"/>
  <c r="M11" i="5"/>
  <c r="J11" i="5"/>
  <c r="H11" i="5"/>
  <c r="E11" i="5"/>
  <c r="O14" i="5"/>
  <c r="M14" i="5"/>
  <c r="J14" i="5"/>
  <c r="H14" i="5"/>
  <c r="E14" i="5"/>
  <c r="P6" i="5" l="1"/>
  <c r="P14" i="5"/>
  <c r="P9" i="5"/>
  <c r="P13" i="5"/>
  <c r="P15" i="5"/>
  <c r="P21" i="5"/>
  <c r="P19" i="5"/>
  <c r="P12" i="5"/>
  <c r="P18" i="5"/>
  <c r="P20" i="5"/>
  <c r="M47" i="1"/>
  <c r="L28" i="4"/>
  <c r="L27" i="4"/>
  <c r="L26" i="4"/>
  <c r="K28" i="4"/>
  <c r="K27" i="4"/>
  <c r="K26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E11" i="1"/>
  <c r="C18" i="1"/>
  <c r="F46" i="1"/>
  <c r="F5" i="1"/>
  <c r="J79" i="10"/>
  <c r="I79" i="10"/>
  <c r="J78" i="10"/>
  <c r="I78" i="10"/>
  <c r="J77" i="10"/>
  <c r="I77" i="10"/>
  <c r="I76" i="10"/>
  <c r="J75" i="10"/>
  <c r="I75" i="10"/>
  <c r="J74" i="10"/>
  <c r="I74" i="10"/>
  <c r="J73" i="10"/>
  <c r="I73" i="10"/>
  <c r="J72" i="10"/>
  <c r="I72" i="10"/>
  <c r="J71" i="10"/>
  <c r="I71" i="10"/>
  <c r="I70" i="10"/>
  <c r="J69" i="10"/>
  <c r="I69" i="10"/>
  <c r="J68" i="10"/>
  <c r="I68" i="10"/>
  <c r="J67" i="10"/>
  <c r="I67" i="10"/>
  <c r="J66" i="10"/>
  <c r="I66" i="10"/>
  <c r="J65" i="10"/>
  <c r="I65" i="10"/>
  <c r="I64" i="10"/>
  <c r="J63" i="10"/>
  <c r="I63" i="10"/>
  <c r="J62" i="10"/>
  <c r="I62" i="10"/>
  <c r="J61" i="10"/>
  <c r="I61" i="10"/>
  <c r="J60" i="10"/>
  <c r="I60" i="10"/>
  <c r="J59" i="10"/>
  <c r="I59" i="10"/>
  <c r="J58" i="10"/>
  <c r="I58" i="10"/>
  <c r="J57" i="10"/>
  <c r="I57" i="10"/>
  <c r="J56" i="10"/>
  <c r="I56" i="10"/>
  <c r="J55" i="10"/>
  <c r="I55" i="10"/>
  <c r="J54" i="10"/>
  <c r="I54" i="10"/>
  <c r="J53" i="10"/>
  <c r="I53" i="10"/>
  <c r="J52" i="10"/>
  <c r="I52" i="10"/>
  <c r="J51" i="10"/>
  <c r="I51" i="10"/>
  <c r="J50" i="10"/>
  <c r="I50" i="10"/>
  <c r="J49" i="10"/>
  <c r="I49" i="10"/>
  <c r="E50" i="1"/>
  <c r="M50" i="1" s="1"/>
  <c r="M67" i="1"/>
  <c r="M69" i="1"/>
  <c r="M71" i="1"/>
  <c r="M70" i="1"/>
  <c r="M73" i="1"/>
  <c r="M74" i="1"/>
  <c r="M75" i="1"/>
  <c r="M72" i="1"/>
  <c r="M68" i="1"/>
  <c r="E8" i="1"/>
  <c r="M8" i="1" s="1"/>
  <c r="E10" i="1"/>
  <c r="E14" i="1"/>
  <c r="C10" i="1" l="1"/>
  <c r="E18" i="1"/>
  <c r="M18" i="1" s="1"/>
  <c r="C7" i="1"/>
  <c r="C16" i="1"/>
  <c r="C11" i="1"/>
  <c r="M11" i="1" s="1"/>
  <c r="C14" i="1"/>
  <c r="M14" i="1" s="1"/>
  <c r="C13" i="1"/>
  <c r="M13" i="1" s="1"/>
  <c r="C22" i="1"/>
  <c r="C20" i="1"/>
  <c r="C19" i="1"/>
  <c r="C4" i="1"/>
  <c r="C6" i="1"/>
  <c r="C5" i="1"/>
  <c r="E6" i="12" l="1"/>
  <c r="E8" i="12"/>
  <c r="E5" i="12"/>
  <c r="E11" i="12"/>
  <c r="E9" i="12"/>
  <c r="E19" i="12"/>
  <c r="E18" i="12"/>
  <c r="E15" i="12"/>
  <c r="E14" i="12"/>
  <c r="E16" i="12"/>
  <c r="E26" i="12"/>
  <c r="E28" i="12"/>
  <c r="E23" i="12"/>
  <c r="E29" i="12"/>
  <c r="M26" i="1" l="1"/>
  <c r="M12" i="1"/>
  <c r="M27" i="1"/>
  <c r="F48" i="1" l="1"/>
  <c r="E48" i="1"/>
  <c r="E23" i="1"/>
  <c r="M23" i="1" s="1"/>
  <c r="E9" i="1"/>
  <c r="M9" i="1" s="1"/>
  <c r="E19" i="1"/>
  <c r="M19" i="1" s="1"/>
  <c r="E5" i="1"/>
  <c r="M5" i="1" s="1"/>
  <c r="E7" i="1"/>
  <c r="M7" i="1" s="1"/>
  <c r="E22" i="1"/>
  <c r="M22" i="1" s="1"/>
  <c r="E20" i="1"/>
  <c r="M20" i="1" s="1"/>
  <c r="E16" i="1"/>
  <c r="M16" i="1" s="1"/>
  <c r="E4" i="1"/>
  <c r="M48" i="1" l="1"/>
  <c r="K6" i="1"/>
  <c r="F10" i="1" l="1"/>
  <c r="M10" i="1" s="1"/>
  <c r="F4" i="1"/>
  <c r="M4" i="1" s="1"/>
  <c r="E46" i="1"/>
  <c r="M46" i="1" s="1"/>
  <c r="E6" i="1"/>
  <c r="M6" i="1" s="1"/>
  <c r="E22" i="7" l="1"/>
  <c r="D22" i="7"/>
  <c r="D21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5" i="7"/>
</calcChain>
</file>

<file path=xl/comments1.xml><?xml version="1.0" encoding="utf-8"?>
<comments xmlns="http://schemas.openxmlformats.org/spreadsheetml/2006/main">
  <authors>
    <author>Tomas Pracka</author>
  </authors>
  <commentList>
    <comment ref="L9" authorId="0" shapeId="0">
      <text>
        <r>
          <rPr>
            <b/>
            <sz val="9"/>
            <color indexed="81"/>
            <rFont val="Tahoma"/>
            <family val="2"/>
            <charset val="238"/>
          </rPr>
          <t>Tomas Pracka:
přepočet (zkrácená trať)</t>
        </r>
      </text>
    </comment>
    <comment ref="L10" authorId="0" shapeId="0">
      <text>
        <r>
          <rPr>
            <b/>
            <sz val="9"/>
            <color indexed="81"/>
            <rFont val="Tahoma"/>
            <family val="2"/>
            <charset val="238"/>
          </rPr>
          <t>Tomas Pracka:
přepočet (zkrácená trať)</t>
        </r>
      </text>
    </comment>
  </commentList>
</comments>
</file>

<file path=xl/sharedStrings.xml><?xml version="1.0" encoding="utf-8"?>
<sst xmlns="http://schemas.openxmlformats.org/spreadsheetml/2006/main" count="1523" uniqueCount="373">
  <si>
    <t>pořadí</t>
  </si>
  <si>
    <t>jméno</t>
  </si>
  <si>
    <t>in-line biatlon</t>
  </si>
  <si>
    <t>triatlon</t>
  </si>
  <si>
    <t>orienťáky</t>
  </si>
  <si>
    <t>celkem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</si>
  <si>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</si>
  <si>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</si>
  <si>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</si>
  <si>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</si>
  <si>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</si>
  <si>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</si>
  <si>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</si>
  <si>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</si>
  <si>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</si>
  <si>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</si>
  <si>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</si>
  <si>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</si>
  <si>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</si>
  <si>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</si>
  <si>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</si>
  <si>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</si>
  <si>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</si>
  <si>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</si>
  <si>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</si>
  <si>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1.střelba</t>
  </si>
  <si>
    <t>2.střelba</t>
  </si>
  <si>
    <t>čas cíl</t>
  </si>
  <si>
    <t>Čech Dan</t>
  </si>
  <si>
    <t>Míka Zdeněk</t>
  </si>
  <si>
    <t>Michalička David</t>
  </si>
  <si>
    <t>Kozák Vláďa</t>
  </si>
  <si>
    <t>Blažek Jarda</t>
  </si>
  <si>
    <t>Pračka Tomáš</t>
  </si>
  <si>
    <t>Čech Vráťa</t>
  </si>
  <si>
    <t>Jméno</t>
  </si>
  <si>
    <t>Plavání</t>
  </si>
  <si>
    <t>Běh</t>
  </si>
  <si>
    <t>MTBO</t>
  </si>
  <si>
    <t>Součet</t>
  </si>
  <si>
    <t>Body SC</t>
  </si>
  <si>
    <t>cíl</t>
  </si>
  <si>
    <t>Kozák Jakub</t>
  </si>
  <si>
    <t>Mátl Radek</t>
  </si>
  <si>
    <t>Tomeček Tomáš</t>
  </si>
  <si>
    <t>Kolo</t>
  </si>
  <si>
    <t>Pořadí</t>
  </si>
  <si>
    <t>čas</t>
  </si>
  <si>
    <t>čas celkem</t>
  </si>
  <si>
    <t>ztráta na předch.</t>
  </si>
  <si>
    <t>kanoe</t>
  </si>
  <si>
    <t>Kouba Martin</t>
  </si>
  <si>
    <t>Bébr Leoš</t>
  </si>
  <si>
    <t>OB</t>
  </si>
  <si>
    <t>body SC</t>
  </si>
  <si>
    <t>ztráta na vítěze</t>
  </si>
  <si>
    <t>Skupina A</t>
  </si>
  <si>
    <t>body</t>
  </si>
  <si>
    <t>Skupina B</t>
  </si>
  <si>
    <t>Celkové pořadí</t>
  </si>
  <si>
    <t>poř</t>
  </si>
  <si>
    <t>platba</t>
  </si>
  <si>
    <t>Silovský Tomáš</t>
  </si>
  <si>
    <t>čas před 1. střelbou</t>
  </si>
  <si>
    <t>čas před 2. střelbou</t>
  </si>
  <si>
    <t>Pelant Michal</t>
  </si>
  <si>
    <t>MUŽI</t>
  </si>
  <si>
    <t>ŽENY</t>
  </si>
  <si>
    <t>20.</t>
  </si>
  <si>
    <t>Štěpánek Aleš</t>
  </si>
  <si>
    <t>Mácha Petr</t>
  </si>
  <si>
    <t>Hubínková Markéta</t>
  </si>
  <si>
    <t>Frank Petr</t>
  </si>
  <si>
    <t>0:2</t>
  </si>
  <si>
    <t>2:0</t>
  </si>
  <si>
    <t>2:1</t>
  </si>
  <si>
    <t>1:2</t>
  </si>
  <si>
    <t>4</t>
  </si>
  <si>
    <t>5</t>
  </si>
  <si>
    <t>2</t>
  </si>
  <si>
    <t>7</t>
  </si>
  <si>
    <t>8</t>
  </si>
  <si>
    <t>3</t>
  </si>
  <si>
    <t>6</t>
  </si>
  <si>
    <t>1</t>
  </si>
  <si>
    <t>celkem chyb</t>
  </si>
  <si>
    <t>Michaličková Verča</t>
  </si>
  <si>
    <t>Polívka Petr</t>
  </si>
  <si>
    <t>Kozáková Martina</t>
  </si>
  <si>
    <t>Karlachová Jana</t>
  </si>
  <si>
    <t>12</t>
  </si>
  <si>
    <t>10</t>
  </si>
  <si>
    <t>14</t>
  </si>
  <si>
    <t>11</t>
  </si>
  <si>
    <t>16</t>
  </si>
  <si>
    <t>22</t>
  </si>
  <si>
    <t>9</t>
  </si>
  <si>
    <t>13</t>
  </si>
  <si>
    <t>20</t>
  </si>
  <si>
    <t>18</t>
  </si>
  <si>
    <t>25</t>
  </si>
  <si>
    <t>17</t>
  </si>
  <si>
    <t>24</t>
  </si>
  <si>
    <t>Selixová Tereza</t>
  </si>
  <si>
    <t>bonus účast</t>
  </si>
  <si>
    <t>Stingl Martin</t>
  </si>
  <si>
    <t>Pelantová Martina</t>
  </si>
  <si>
    <t>Pračková Emča</t>
  </si>
  <si>
    <t>DĚTI</t>
  </si>
  <si>
    <t>Jakub Kozák</t>
  </si>
  <si>
    <t>Jana Karlachová</t>
  </si>
  <si>
    <t>Zdeněk Míka</t>
  </si>
  <si>
    <t>Robátko</t>
  </si>
  <si>
    <t>Víšková Dominika</t>
  </si>
  <si>
    <t>3.kolo</t>
  </si>
  <si>
    <t>Celkem</t>
  </si>
  <si>
    <t>2.kolo</t>
  </si>
  <si>
    <t>Vojtová Štěpánka</t>
  </si>
  <si>
    <t>1. kolo</t>
  </si>
  <si>
    <t>Paulusová Denisa</t>
  </si>
  <si>
    <t>Paulus Míra</t>
  </si>
  <si>
    <t>lyže - sjezd</t>
  </si>
  <si>
    <t>Kim</t>
  </si>
  <si>
    <t>Novák Lukáš</t>
  </si>
  <si>
    <t>Muži</t>
  </si>
  <si>
    <t>součet dvou nejlepších časů</t>
  </si>
  <si>
    <t>součet všech časů</t>
  </si>
  <si>
    <t>Michal Pelant</t>
  </si>
  <si>
    <t>Míra Paulus</t>
  </si>
  <si>
    <t>Lukáš Novák</t>
  </si>
  <si>
    <t>Jarda Blažek</t>
  </si>
  <si>
    <t>Ženy</t>
  </si>
  <si>
    <t>Denisa Paulusová</t>
  </si>
  <si>
    <t>Děti</t>
  </si>
  <si>
    <t>Martin Pračka</t>
  </si>
  <si>
    <t>Vojta Mátl</t>
  </si>
  <si>
    <t xml:space="preserve">SC body </t>
  </si>
  <si>
    <t>kuželky</t>
  </si>
  <si>
    <t>Zajíčková Dáša</t>
  </si>
  <si>
    <t>Pračková Zitka</t>
  </si>
  <si>
    <t>Děti -  2 km volně</t>
  </si>
  <si>
    <t>Pračka Martin</t>
  </si>
  <si>
    <t>Mátl Vojta</t>
  </si>
  <si>
    <t>Pelant Honza</t>
  </si>
  <si>
    <t>Karlach Vladek</t>
  </si>
  <si>
    <t>21.</t>
  </si>
  <si>
    <t>Mátlová Petra</t>
  </si>
  <si>
    <t>DNF</t>
  </si>
  <si>
    <t>kvalifikace - 5 hodů</t>
  </si>
  <si>
    <t>čtvrtfinále - 5 hodů</t>
  </si>
  <si>
    <t>semifinále - 5 hodů</t>
  </si>
  <si>
    <t>skupina o 1. - 6. místo</t>
  </si>
  <si>
    <t>naházeno</t>
  </si>
  <si>
    <t>kvalifikace</t>
  </si>
  <si>
    <t>celkové pořadí</t>
  </si>
  <si>
    <t>Šáša</t>
  </si>
  <si>
    <t>Prakin</t>
  </si>
  <si>
    <t>Jakub K.</t>
  </si>
  <si>
    <t>Dan</t>
  </si>
  <si>
    <t>xxx</t>
  </si>
  <si>
    <t>Ráďa</t>
  </si>
  <si>
    <t>průměr na hráče ve skupině</t>
  </si>
  <si>
    <t>skupina o 7. - 12. místo</t>
  </si>
  <si>
    <t>Koubič</t>
  </si>
  <si>
    <t>skupina o 13. - 18. místo</t>
  </si>
  <si>
    <t>skupina o 13.-22. místo - 5 hodů</t>
  </si>
  <si>
    <t>Pádivý Richard</t>
  </si>
  <si>
    <t>Gnad Tomáš</t>
  </si>
  <si>
    <t>Čas</t>
  </si>
  <si>
    <t>Paulus Míra jun.</t>
  </si>
  <si>
    <t>Martin Stingl</t>
  </si>
  <si>
    <t>Dan Čech</t>
  </si>
  <si>
    <t>Aleš Štěpánek</t>
  </si>
  <si>
    <t>Vráťa Čech</t>
  </si>
  <si>
    <t>Radek Mátl</t>
  </si>
  <si>
    <t>Jaroslav Blazek</t>
  </si>
  <si>
    <t>Vladek Karlach</t>
  </si>
  <si>
    <t>Tereza Selixová</t>
  </si>
  <si>
    <t>Dominika Víšková</t>
  </si>
  <si>
    <t>Štěpánka Vojtová</t>
  </si>
  <si>
    <t>Martina Vokřínková</t>
  </si>
  <si>
    <t>Petra Mátlová</t>
  </si>
  <si>
    <t>David</t>
  </si>
  <si>
    <t>Leoš</t>
  </si>
  <si>
    <t>sety</t>
  </si>
  <si>
    <t>Domča</t>
  </si>
  <si>
    <t>Morávek Jakub</t>
  </si>
  <si>
    <t>převlek</t>
  </si>
  <si>
    <t>Start</t>
  </si>
  <si>
    <t>Cíl</t>
  </si>
  <si>
    <t>Landkammer Dominik</t>
  </si>
  <si>
    <t>Lauer Martin</t>
  </si>
  <si>
    <t>Landkammerová Šárka</t>
  </si>
  <si>
    <t xml:space="preserve">Pospíšil Tomáš </t>
  </si>
  <si>
    <t>Fedáková Anna</t>
  </si>
  <si>
    <t>DISK</t>
  </si>
  <si>
    <t>21</t>
  </si>
  <si>
    <t>ženy - 15 hodů</t>
  </si>
  <si>
    <t>start.č.</t>
  </si>
  <si>
    <t xml:space="preserve">rychlobruslení </t>
  </si>
  <si>
    <t>muži - 8 kol</t>
  </si>
  <si>
    <t>startovní číslo</t>
  </si>
  <si>
    <t>Tomáš Rajtora</t>
  </si>
  <si>
    <t>ženy - 5 kol</t>
  </si>
  <si>
    <t>Veronika Michaličková</t>
  </si>
  <si>
    <t>Rajtora Tomáš</t>
  </si>
  <si>
    <t xml:space="preserve">Šašek Petr </t>
  </si>
  <si>
    <t>Honza Týč</t>
  </si>
  <si>
    <t>Tomáš Pospíšil</t>
  </si>
  <si>
    <t>Týč Honza</t>
  </si>
  <si>
    <t xml:space="preserve">běžky </t>
  </si>
  <si>
    <t>běžky</t>
  </si>
  <si>
    <t>Míra Paulus  mladší</t>
  </si>
  <si>
    <t>xxxx</t>
  </si>
  <si>
    <t>x</t>
  </si>
  <si>
    <t>Pořadí v součtu časů</t>
  </si>
  <si>
    <t>Denisa</t>
  </si>
  <si>
    <t>Stinglová Barča</t>
  </si>
  <si>
    <t>Evička Mátlová</t>
  </si>
  <si>
    <t>Mátlová Evička</t>
  </si>
  <si>
    <t>Bára Stinglová</t>
  </si>
  <si>
    <t>Skupina C</t>
  </si>
  <si>
    <t>Umístění 1. - 6. místo</t>
  </si>
  <si>
    <t xml:space="preserve">O UMÍSTĚNÍ </t>
  </si>
  <si>
    <t>8:0</t>
  </si>
  <si>
    <t>0:8</t>
  </si>
  <si>
    <t>8:2</t>
  </si>
  <si>
    <t>0:10</t>
  </si>
  <si>
    <t>6:4</t>
  </si>
  <si>
    <t>8:3</t>
  </si>
  <si>
    <t>10:0</t>
  </si>
  <si>
    <t>3:8</t>
  </si>
  <si>
    <t>Honza T.</t>
  </si>
  <si>
    <t>Kuba K.</t>
  </si>
  <si>
    <t>10:2</t>
  </si>
  <si>
    <t>2:10</t>
  </si>
  <si>
    <t>7:6</t>
  </si>
  <si>
    <t>Rulc Michal</t>
  </si>
  <si>
    <t>Stingl Márty</t>
  </si>
  <si>
    <t>Stinglová Bára</t>
  </si>
  <si>
    <t>Čechová Tereza</t>
  </si>
  <si>
    <t>Martina Pelantová</t>
  </si>
  <si>
    <t>SOKOLÁK CUP 2018 CELKOVÉ VÝSLEDKY</t>
  </si>
  <si>
    <t>Sokolák Cup 2018 - badminton 21.4.2018 14:00 - 17:00</t>
  </si>
  <si>
    <t>SOKOLÁK CUP 2018  - rychlobruslení   8.1.2018</t>
  </si>
  <si>
    <t>Kuba Morávek</t>
  </si>
  <si>
    <t>děti - 4 kola</t>
  </si>
  <si>
    <t>Selixová Marcela</t>
  </si>
  <si>
    <t>badminton</t>
  </si>
  <si>
    <t>Tomáš G.</t>
  </si>
  <si>
    <t>0.2</t>
  </si>
  <si>
    <t>0:6</t>
  </si>
  <si>
    <t>4:2</t>
  </si>
  <si>
    <t>2:4</t>
  </si>
  <si>
    <t>6:0</t>
  </si>
  <si>
    <t>Míra ml.</t>
  </si>
  <si>
    <t>6:3</t>
  </si>
  <si>
    <t>5:4</t>
  </si>
  <si>
    <t>2:6</t>
  </si>
  <si>
    <t xml:space="preserve">Kuba K. </t>
  </si>
  <si>
    <t>Láza</t>
  </si>
  <si>
    <t>0</t>
  </si>
  <si>
    <t>6:1</t>
  </si>
  <si>
    <t>5:2</t>
  </si>
  <si>
    <t>Umístění 7. - 13. místo</t>
  </si>
  <si>
    <t xml:space="preserve">David </t>
  </si>
  <si>
    <t>2:8</t>
  </si>
  <si>
    <t>4:8</t>
  </si>
  <si>
    <t>skr.</t>
  </si>
  <si>
    <t>o umístění</t>
  </si>
  <si>
    <t xml:space="preserve">Tomáš G. </t>
  </si>
  <si>
    <t>Honta T.</t>
  </si>
  <si>
    <t>0:12</t>
  </si>
  <si>
    <t>12:2</t>
  </si>
  <si>
    <t>9:4</t>
  </si>
  <si>
    <t>Tereza Č.</t>
  </si>
  <si>
    <t>Jana K.</t>
  </si>
  <si>
    <t>Markéta H.</t>
  </si>
  <si>
    <t>Erika</t>
  </si>
  <si>
    <t>4:5</t>
  </si>
  <si>
    <t>Straškrabová Erika</t>
  </si>
  <si>
    <t>Počasí: 3 °C, déšť</t>
  </si>
  <si>
    <t>MUŽI - (2 kola, 14 km)</t>
  </si>
  <si>
    <t>start</t>
  </si>
  <si>
    <t>čas 1 kola</t>
  </si>
  <si>
    <t>pořadí v 1. kole</t>
  </si>
  <si>
    <t>2. kolo</t>
  </si>
  <si>
    <t>čas 2.kola</t>
  </si>
  <si>
    <t>pořadí v 2. kole</t>
  </si>
  <si>
    <t>celkový čas</t>
  </si>
  <si>
    <t>ztráta na předchozího</t>
  </si>
  <si>
    <t>pozdní start, čistý čas běhu 1:01:34</t>
  </si>
  <si>
    <t>Ženy - (1 kolo 7 km)</t>
  </si>
  <si>
    <t>Martina Pračka</t>
  </si>
  <si>
    <t>Honza Pelant</t>
  </si>
  <si>
    <t>neabsolvoval celou trasu</t>
  </si>
  <si>
    <t>neabsolvovala celou trasu</t>
  </si>
  <si>
    <t>Sedlák Pepa</t>
  </si>
  <si>
    <t>Macháček st.</t>
  </si>
  <si>
    <t>Morávek Kubík</t>
  </si>
  <si>
    <t>Bára Robátková</t>
  </si>
  <si>
    <t>Bára Robatková</t>
  </si>
  <si>
    <t>Kasálková Markéta</t>
  </si>
  <si>
    <t xml:space="preserve">Sokolák Cup 2018 - slalom 11.3.2018 </t>
  </si>
  <si>
    <t>Barča Robátková</t>
  </si>
  <si>
    <t>Sokolák Cup 2018 - klasika, 10.3.2018</t>
  </si>
  <si>
    <r>
      <t>Sokolák Cup 2018 - In-line biatlon - středa</t>
    </r>
    <r>
      <rPr>
        <b/>
        <sz val="12"/>
        <rFont val="Arial"/>
        <family val="2"/>
        <charset val="238"/>
      </rPr>
      <t xml:space="preserve"> 23.5. a středa 30.5. v 17:30 hod.</t>
    </r>
  </si>
  <si>
    <t>delší kolo - střelba ve stoje - delší kolo - střelba v leže - delší kolo</t>
  </si>
  <si>
    <t>kratší kolo - střelba ve stoje - kratší kolo - střelba v leže - kratší kolo</t>
  </si>
  <si>
    <t>25:02</t>
  </si>
  <si>
    <t>Rožek Vilda</t>
  </si>
  <si>
    <t>Rožek Vojta</t>
  </si>
  <si>
    <t>Burian Vojtěch</t>
  </si>
  <si>
    <t>Burian Matěj</t>
  </si>
  <si>
    <t>kolo</t>
  </si>
  <si>
    <t>Sokolák Cup 2018 - Triatlon - čtvrtek 21.6.2018 v 17:30 h, počasí: zataženo 25°C na začátku a 18°C na konci závodu.</t>
  </si>
  <si>
    <t>Malovcová Monika</t>
  </si>
  <si>
    <t>Výsledky OB - sobota 29.9.2018</t>
  </si>
  <si>
    <t xml:space="preserve">cíl </t>
  </si>
  <si>
    <t>čistý</t>
  </si>
  <si>
    <t>rozdíl</t>
  </si>
  <si>
    <t>Mátl Ráďa</t>
  </si>
  <si>
    <t>Kozák Kuba</t>
  </si>
  <si>
    <t>Pračková Ema</t>
  </si>
  <si>
    <t>Fedáková Anička</t>
  </si>
  <si>
    <t>Wagenknechtová Eva</t>
  </si>
  <si>
    <t>Tomeček Tomáš Kim</t>
  </si>
  <si>
    <t>Blažek Jarek</t>
  </si>
  <si>
    <t>Petra + Evča</t>
  </si>
  <si>
    <t>Martin + Vojta</t>
  </si>
  <si>
    <t>Výsledky MTBO - pátek 28.9.2018</t>
  </si>
  <si>
    <t xml:space="preserve">Silovský Tomáš </t>
  </si>
  <si>
    <t>Pelantová Martina + Pračková Ema</t>
  </si>
  <si>
    <t>Kozáková Martina + Terezka</t>
  </si>
  <si>
    <t>Vagenknechtová Eva</t>
  </si>
  <si>
    <t>Honza, Martin, Vojta</t>
  </si>
  <si>
    <t>Mátlová Petra + Evička</t>
  </si>
  <si>
    <t xml:space="preserve">Sokolák Cup 2018 - Nové Město na Moravě 27.9. - 30.9.2018 </t>
  </si>
  <si>
    <t>19</t>
  </si>
  <si>
    <t>23</t>
  </si>
  <si>
    <t>15</t>
  </si>
  <si>
    <t>bez kontrol</t>
  </si>
  <si>
    <t>26</t>
  </si>
  <si>
    <t>28</t>
  </si>
  <si>
    <t xml:space="preserve">děti </t>
  </si>
  <si>
    <t>Kašpar Honza</t>
  </si>
  <si>
    <t>finále - 5 hodů</t>
  </si>
  <si>
    <t>Rychard Pádivý</t>
  </si>
  <si>
    <t>Leoš Bébr</t>
  </si>
  <si>
    <t>Vláďa Kozák</t>
  </si>
  <si>
    <t>Mirek P. Jr.</t>
  </si>
  <si>
    <t>David Michalička</t>
  </si>
  <si>
    <t>Zděněk Míka</t>
  </si>
  <si>
    <t>Tomáš Silovský</t>
  </si>
  <si>
    <t>Kašpic</t>
  </si>
  <si>
    <t>Tomáš Gnad</t>
  </si>
  <si>
    <t>22.</t>
  </si>
  <si>
    <t>24.</t>
  </si>
  <si>
    <t>skupina o 19.- 24. místo</t>
  </si>
  <si>
    <t>skupina o 1. - 4. místo</t>
  </si>
  <si>
    <t>POŘADÍ</t>
  </si>
  <si>
    <t>JMÉNO</t>
  </si>
  <si>
    <t>BODY SC</t>
  </si>
  <si>
    <t>Denča P.</t>
  </si>
  <si>
    <t xml:space="preserve">Martina Pelantová </t>
  </si>
  <si>
    <t>Domča V.</t>
  </si>
  <si>
    <t>Erika Straškrabová</t>
  </si>
  <si>
    <t>skupina o 5. - 8. místo</t>
  </si>
  <si>
    <t>Děti - 10 hodů</t>
  </si>
  <si>
    <t>Kuba Straškraba</t>
  </si>
  <si>
    <t>Richard Pádivý</t>
  </si>
  <si>
    <t>SOKOLÁK CUP 2018  - kanoistika</t>
  </si>
  <si>
    <t>7°C polojasno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</si>
</sst>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#,##0\ &quot;Kč&quot;;[Red]\-#,##0\ &quot;Kč&quot;"/>
    <numFmt numFmtId="43" formatCode="_-* #,##0.00\ _K_č_-;\-* #,##0.00\ _K_č_-;_-* &quot;-&quot;??\ _K_č_-;_-@_-"/>
    <numFmt numFmtId="164" formatCode="[h]:mm:ss;@"/>
    <numFmt numFmtId="165" formatCode="[$-F400]h:mm:ss\ AM/PM"/>
    <numFmt numFmtId="166" formatCode="#,##0\ &quot;Kč&quot;"/>
    <numFmt numFmtId="167" formatCode="0.0"/>
    <numFmt numFmtId="168" formatCode="h:mm;@"/>
    <numFmt numFmtId="169" formatCode="m:ss.00"/>
    <numFmt numFmtId="170" formatCode="h:mm:ss;@"/>
  </numFmts>
  <fonts count="112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4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1"/>
      <color indexed="62"/>
      <name val="Arial"/>
      <family val="2"/>
      <charset val="238"/>
    </font>
    <font>
      <b/>
      <sz val="10"/>
      <color indexed="62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2"/>
      <color indexed="62"/>
      <name val="Arial"/>
      <family val="2"/>
      <charset val="238"/>
    </font>
    <font>
      <b/>
      <sz val="12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sz val="16"/>
      <color indexed="62"/>
      <name val="Arial"/>
      <family val="2"/>
      <charset val="238"/>
    </font>
    <font>
      <sz val="16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7030A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4"/>
      <name val="Arial"/>
      <family val="2"/>
      <charset val="238"/>
    </font>
    <font>
      <b/>
      <sz val="24"/>
      <color indexed="10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3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Arial"/>
      <family val="2"/>
      <charset val="238"/>
    </font>
    <font>
      <sz val="12"/>
      <color theme="4"/>
      <name val="Calibri"/>
      <family val="2"/>
      <charset val="238"/>
      <scheme val="minor"/>
    </font>
    <font>
      <b/>
      <sz val="14"/>
      <color rgb="FFFF0000"/>
      <name val="Arial"/>
      <family val="2"/>
      <charset val="238"/>
    </font>
    <font>
      <sz val="16"/>
      <name val="Calibri"/>
      <family val="2"/>
      <charset val="238"/>
      <scheme val="minor"/>
    </font>
    <font>
      <b/>
      <sz val="16"/>
      <color theme="4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3"/>
      <name val="Arial"/>
      <family val="2"/>
      <charset val="238"/>
    </font>
    <font>
      <b/>
      <sz val="10"/>
      <color theme="3"/>
      <name val="Arial"/>
      <family val="2"/>
      <charset val="238"/>
    </font>
    <font>
      <b/>
      <sz val="12"/>
      <color theme="3"/>
      <name val="Arial"/>
      <family val="2"/>
      <charset val="238"/>
    </font>
    <font>
      <b/>
      <sz val="11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sz val="11"/>
      <color indexed="63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0"/>
      <color rgb="FFC00000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sz val="10"/>
      <color theme="3"/>
      <name val="Arial"/>
      <family val="2"/>
      <charset val="238"/>
    </font>
    <font>
      <b/>
      <sz val="12"/>
      <color theme="3"/>
      <name val="Calibri"/>
      <family val="2"/>
      <charset val="238"/>
      <scheme val="minor"/>
    </font>
    <font>
      <b/>
      <sz val="20"/>
      <color theme="0"/>
      <name val="Calibri"/>
      <family val="2"/>
      <scheme val="minor"/>
    </font>
    <font>
      <sz val="20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sz val="12"/>
      <color rgb="FFC00000"/>
      <name val="Arial"/>
      <family val="2"/>
      <charset val="238"/>
    </font>
    <font>
      <sz val="10"/>
      <color rgb="FFC00000"/>
      <name val="Arial"/>
      <family val="2"/>
      <charset val="238"/>
    </font>
    <font>
      <sz val="12"/>
      <color rgb="FFC0000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3"/>
      <name val="Calibri"/>
      <family val="2"/>
      <charset val="238"/>
      <scheme val="minor"/>
    </font>
    <font>
      <sz val="11"/>
      <color theme="3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6" tint="-0.499984740745262"/>
      <name val="Calibri"/>
      <family val="2"/>
      <charset val="238"/>
      <scheme val="minor"/>
    </font>
    <font>
      <sz val="14"/>
      <color theme="6" tint="-0.499984740745262"/>
      <name val="Arial"/>
      <family val="2"/>
      <charset val="238"/>
    </font>
    <font>
      <sz val="10"/>
      <color theme="6" tint="-0.499984740745262"/>
      <name val="Arial"/>
      <family val="2"/>
      <charset val="238"/>
    </font>
    <font>
      <b/>
      <sz val="12"/>
      <color theme="6" tint="-0.499984740745262"/>
      <name val="Calibri"/>
      <family val="2"/>
      <charset val="238"/>
      <scheme val="minor"/>
    </font>
    <font>
      <b/>
      <sz val="11"/>
      <color theme="6" tint="-0.499984740745262"/>
      <name val="Calibri"/>
      <family val="2"/>
      <charset val="238"/>
      <scheme val="minor"/>
    </font>
    <font>
      <sz val="11"/>
      <color theme="6" tint="-0.499984740745262"/>
      <name val="Calibri"/>
      <family val="2"/>
      <charset val="238"/>
      <scheme val="minor"/>
    </font>
    <font>
      <sz val="12"/>
      <color theme="6" tint="-0.499984740745262"/>
      <name val="Calibri"/>
      <family val="2"/>
      <charset val="238"/>
      <scheme val="minor"/>
    </font>
    <font>
      <b/>
      <sz val="14"/>
      <color theme="6" tint="-0.499984740745262"/>
      <name val="Arial"/>
      <family val="2"/>
      <charset val="238"/>
    </font>
    <font>
      <b/>
      <sz val="10"/>
      <color theme="6" tint="-0.499984740745262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theme="3" tint="0.39997558519241921"/>
      <name val="Calibri"/>
      <family val="2"/>
      <charset val="238"/>
      <scheme val="minor"/>
    </font>
    <font>
      <b/>
      <sz val="14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1"/>
      <color indexed="8"/>
      <name val="Calibri"/>
      <charset val="238"/>
    </font>
    <font>
      <sz val="11"/>
      <color indexed="8"/>
      <name val="Calibri"/>
      <charset val="238"/>
    </font>
    <font>
      <b/>
      <sz val="20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sz val="11"/>
      <name val="Calibri"/>
      <charset val="238"/>
    </font>
    <font>
      <sz val="12"/>
      <color theme="4" tint="-0.249977111117893"/>
      <name val="Calibri"/>
      <family val="2"/>
      <charset val="238"/>
      <scheme val="minor"/>
    </font>
    <font>
      <sz val="11"/>
      <color theme="4" tint="-0.249977111117893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42"/>
      </patternFill>
    </fill>
    <fill>
      <patternFill patternType="solid">
        <fgColor theme="0"/>
        <bgColor indexed="26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3" fillId="0" borderId="0"/>
    <xf numFmtId="0" fontId="6" fillId="0" borderId="0"/>
    <xf numFmtId="0" fontId="73" fillId="0" borderId="0"/>
    <xf numFmtId="43" fontId="73" fillId="0" borderId="0" applyFont="0" applyFill="0" applyBorder="0" applyAlignment="0" applyProtection="0"/>
    <xf numFmtId="0" fontId="5" fillId="0" borderId="0"/>
    <xf numFmtId="0" fontId="4" fillId="0" borderId="0"/>
  </cellStyleXfs>
  <cellXfs count="958">
    <xf numFmtId="0" fontId="0" fillId="0" borderId="0" xfId="0"/>
    <xf numFmtId="0" fontId="0" fillId="0" borderId="0" xfId="0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0" fontId="9" fillId="0" borderId="0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32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/>
    <xf numFmtId="0" fontId="25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0" fillId="2" borderId="0" xfId="0" applyFill="1" applyAlignment="1">
      <alignment horizontal="center"/>
    </xf>
    <xf numFmtId="0" fontId="0" fillId="2" borderId="0" xfId="0" applyFont="1" applyFill="1"/>
    <xf numFmtId="0" fontId="0" fillId="2" borderId="0" xfId="0" applyFill="1"/>
    <xf numFmtId="0" fontId="30" fillId="0" borderId="0" xfId="0" applyFont="1"/>
    <xf numFmtId="0" fontId="31" fillId="0" borderId="0" xfId="0" applyFont="1"/>
    <xf numFmtId="0" fontId="31" fillId="0" borderId="0" xfId="0" applyFont="1" applyAlignment="1">
      <alignment horizontal="center"/>
    </xf>
    <xf numFmtId="0" fontId="2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40" fillId="0" borderId="0" xfId="0" applyFont="1" applyAlignment="1">
      <alignment horizontal="center"/>
    </xf>
    <xf numFmtId="0" fontId="30" fillId="4" borderId="43" xfId="0" applyFont="1" applyFill="1" applyBorder="1" applyAlignment="1">
      <alignment horizontal="center" vertical="center" wrapText="1"/>
    </xf>
    <xf numFmtId="0" fontId="51" fillId="4" borderId="53" xfId="0" applyFont="1" applyFill="1" applyBorder="1" applyAlignment="1">
      <alignment horizontal="center" vertical="center" wrapText="1"/>
    </xf>
    <xf numFmtId="0" fontId="34" fillId="4" borderId="15" xfId="0" applyFont="1" applyFill="1" applyBorder="1" applyAlignment="1">
      <alignment horizontal="center" vertical="center" wrapText="1"/>
    </xf>
    <xf numFmtId="0" fontId="57" fillId="0" borderId="20" xfId="0" applyFont="1" applyBorder="1" applyAlignment="1">
      <alignment horizontal="left"/>
    </xf>
    <xf numFmtId="0" fontId="57" fillId="0" borderId="20" xfId="0" applyFont="1" applyBorder="1" applyAlignment="1">
      <alignment horizontal="left" wrapText="1"/>
    </xf>
    <xf numFmtId="0" fontId="48" fillId="0" borderId="0" xfId="0" applyFont="1" applyAlignment="1"/>
    <xf numFmtId="0" fontId="58" fillId="0" borderId="0" xfId="0" applyFont="1" applyAlignment="1"/>
    <xf numFmtId="0" fontId="47" fillId="0" borderId="3" xfId="0" applyFont="1" applyBorder="1" applyAlignment="1">
      <alignment horizontal="center"/>
    </xf>
    <xf numFmtId="0" fontId="0" fillId="0" borderId="0" xfId="0"/>
    <xf numFmtId="0" fontId="53" fillId="2" borderId="1" xfId="0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/>
    </xf>
    <xf numFmtId="166" fontId="34" fillId="0" borderId="3" xfId="0" applyNumberFormat="1" applyFont="1" applyBorder="1" applyAlignment="1">
      <alignment horizontal="center"/>
    </xf>
    <xf numFmtId="0" fontId="34" fillId="0" borderId="45" xfId="0" applyFont="1" applyBorder="1" applyAlignment="1">
      <alignment horizontal="center"/>
    </xf>
    <xf numFmtId="0" fontId="51" fillId="0" borderId="7" xfId="0" applyFont="1" applyFill="1" applyBorder="1" applyAlignment="1">
      <alignment horizontal="center"/>
    </xf>
    <xf numFmtId="0" fontId="53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166" fontId="34" fillId="0" borderId="45" xfId="0" applyNumberFormat="1" applyFont="1" applyFill="1" applyBorder="1" applyAlignment="1">
      <alignment horizontal="center"/>
    </xf>
    <xf numFmtId="166" fontId="39" fillId="0" borderId="45" xfId="0" applyNumberFormat="1" applyFont="1" applyFill="1" applyBorder="1" applyAlignment="1">
      <alignment horizontal="center"/>
    </xf>
    <xf numFmtId="165" fontId="0" fillId="2" borderId="22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49" fontId="0" fillId="2" borderId="0" xfId="0" applyNumberFormat="1" applyFill="1" applyBorder="1" applyAlignment="1">
      <alignment horizontal="center"/>
    </xf>
    <xf numFmtId="20" fontId="26" fillId="2" borderId="0" xfId="0" applyNumberFormat="1" applyFont="1" applyFill="1" applyBorder="1" applyAlignment="1">
      <alignment horizontal="center"/>
    </xf>
    <xf numFmtId="49" fontId="7" fillId="2" borderId="0" xfId="0" applyNumberFormat="1" applyFont="1" applyFill="1" applyBorder="1" applyAlignment="1">
      <alignment horizontal="center"/>
    </xf>
    <xf numFmtId="0" fontId="7" fillId="2" borderId="0" xfId="0" applyNumberFormat="1" applyFont="1" applyFill="1" applyBorder="1" applyAlignment="1">
      <alignment horizontal="center"/>
    </xf>
    <xf numFmtId="0" fontId="26" fillId="2" borderId="0" xfId="0" applyFont="1" applyFill="1"/>
    <xf numFmtId="0" fontId="63" fillId="2" borderId="0" xfId="0" applyFont="1" applyFill="1"/>
    <xf numFmtId="0" fontId="0" fillId="0" borderId="45" xfId="0" applyBorder="1" applyAlignment="1">
      <alignment horizont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49" fontId="15" fillId="8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49" fontId="15" fillId="7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6" borderId="9" xfId="0" applyFont="1" applyFill="1" applyBorder="1" applyAlignment="1">
      <alignment horizontal="center"/>
    </xf>
    <xf numFmtId="0" fontId="15" fillId="6" borderId="10" xfId="0" applyFont="1" applyFill="1" applyBorder="1" applyAlignment="1">
      <alignment horizontal="center"/>
    </xf>
    <xf numFmtId="0" fontId="15" fillId="6" borderId="10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/>
    </xf>
    <xf numFmtId="49" fontId="20" fillId="8" borderId="0" xfId="0" applyNumberFormat="1" applyFont="1" applyFill="1" applyBorder="1" applyAlignment="1">
      <alignment horizontal="center" vertical="center"/>
    </xf>
    <xf numFmtId="49" fontId="20" fillId="2" borderId="0" xfId="0" applyNumberFormat="1" applyFont="1" applyFill="1" applyBorder="1" applyAlignment="1">
      <alignment horizontal="center" vertical="center"/>
    </xf>
    <xf numFmtId="0" fontId="20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6" fillId="0" borderId="0" xfId="0" applyFont="1" applyFill="1" applyBorder="1"/>
    <xf numFmtId="49" fontId="15" fillId="8" borderId="0" xfId="0" applyNumberFormat="1" applyFont="1" applyFill="1" applyBorder="1" applyAlignment="1">
      <alignment horizontal="center" vertical="center"/>
    </xf>
    <xf numFmtId="49" fontId="15" fillId="2" borderId="0" xfId="0" applyNumberFormat="1" applyFont="1" applyFill="1" applyBorder="1" applyAlignment="1">
      <alignment horizontal="center" vertical="center"/>
    </xf>
    <xf numFmtId="1" fontId="16" fillId="2" borderId="0" xfId="0" applyNumberFormat="1" applyFont="1" applyFill="1" applyBorder="1" applyAlignment="1">
      <alignment horizontal="center"/>
    </xf>
    <xf numFmtId="0" fontId="15" fillId="6" borderId="29" xfId="0" applyFont="1" applyFill="1" applyBorder="1" applyAlignment="1">
      <alignment horizontal="center"/>
    </xf>
    <xf numFmtId="0" fontId="15" fillId="6" borderId="26" xfId="0" applyFont="1" applyFill="1" applyBorder="1" applyAlignment="1">
      <alignment horizontal="center"/>
    </xf>
    <xf numFmtId="2" fontId="16" fillId="7" borderId="47" xfId="0" applyNumberFormat="1" applyFont="1" applyFill="1" applyBorder="1" applyAlignment="1">
      <alignment horizontal="center" vertical="center"/>
    </xf>
    <xf numFmtId="49" fontId="69" fillId="7" borderId="1" xfId="0" applyNumberFormat="1" applyFont="1" applyFill="1" applyBorder="1" applyAlignment="1">
      <alignment horizontal="center" vertical="center"/>
    </xf>
    <xf numFmtId="0" fontId="69" fillId="2" borderId="1" xfId="0" applyFont="1" applyFill="1" applyBorder="1" applyAlignment="1">
      <alignment horizontal="center" vertical="center"/>
    </xf>
    <xf numFmtId="0" fontId="69" fillId="7" borderId="1" xfId="0" applyFont="1" applyFill="1" applyBorder="1" applyAlignment="1">
      <alignment horizontal="center" vertical="center"/>
    </xf>
    <xf numFmtId="49" fontId="69" fillId="8" borderId="1" xfId="0" applyNumberFormat="1" applyFont="1" applyFill="1" applyBorder="1" applyAlignment="1">
      <alignment horizontal="center" vertical="center"/>
    </xf>
    <xf numFmtId="49" fontId="69" fillId="2" borderId="1" xfId="0" applyNumberFormat="1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0" fontId="31" fillId="0" borderId="0" xfId="0" applyFont="1" applyFill="1" applyAlignment="1">
      <alignment horizontal="center"/>
    </xf>
    <xf numFmtId="0" fontId="31" fillId="0" borderId="0" xfId="1" applyFont="1" applyFill="1" applyBorder="1" applyAlignment="1">
      <alignment horizontal="left"/>
    </xf>
    <xf numFmtId="0" fontId="31" fillId="0" borderId="0" xfId="1" applyFont="1" applyFill="1" applyBorder="1" applyAlignment="1">
      <alignment horizontal="center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3" fillId="0" borderId="60" xfId="1" applyFont="1" applyBorder="1" applyAlignment="1">
      <alignment vertical="center" wrapText="1"/>
    </xf>
    <xf numFmtId="47" fontId="31" fillId="0" borderId="1" xfId="0" applyNumberFormat="1" applyFont="1" applyFill="1" applyBorder="1" applyAlignment="1">
      <alignment horizontal="center"/>
    </xf>
    <xf numFmtId="47" fontId="31" fillId="0" borderId="22" xfId="0" applyNumberFormat="1" applyFont="1" applyFill="1" applyBorder="1" applyAlignment="1">
      <alignment horizontal="center"/>
    </xf>
    <xf numFmtId="47" fontId="31" fillId="0" borderId="5" xfId="0" applyNumberFormat="1" applyFont="1" applyFill="1" applyBorder="1" applyAlignment="1">
      <alignment horizontal="center"/>
    </xf>
    <xf numFmtId="0" fontId="0" fillId="5" borderId="0" xfId="0" applyFill="1"/>
    <xf numFmtId="165" fontId="3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6" fillId="4" borderId="9" xfId="0" applyFont="1" applyFill="1" applyBorder="1" applyAlignment="1">
      <alignment horizontal="center" vertical="center"/>
    </xf>
    <xf numFmtId="0" fontId="44" fillId="0" borderId="1" xfId="3" applyNumberFormat="1" applyFont="1" applyBorder="1" applyAlignment="1">
      <alignment horizontal="center"/>
    </xf>
    <xf numFmtId="0" fontId="36" fillId="0" borderId="1" xfId="3" applyFont="1" applyBorder="1" applyAlignment="1">
      <alignment horizontal="center"/>
    </xf>
    <xf numFmtId="0" fontId="40" fillId="0" borderId="1" xfId="3" applyFont="1" applyBorder="1" applyAlignment="1">
      <alignment horizontal="center"/>
    </xf>
    <xf numFmtId="0" fontId="42" fillId="0" borderId="1" xfId="3" applyFont="1" applyBorder="1" applyAlignment="1">
      <alignment horizontal="center"/>
    </xf>
    <xf numFmtId="0" fontId="40" fillId="0" borderId="1" xfId="3" applyNumberFormat="1" applyFont="1" applyBorder="1" applyAlignment="1">
      <alignment horizontal="center"/>
    </xf>
    <xf numFmtId="0" fontId="13" fillId="2" borderId="1" xfId="3" applyFont="1" applyFill="1" applyBorder="1" applyAlignment="1">
      <alignment horizontal="left"/>
    </xf>
    <xf numFmtId="0" fontId="73" fillId="2" borderId="1" xfId="3" applyFill="1" applyBorder="1" applyAlignment="1">
      <alignment horizontal="left"/>
    </xf>
    <xf numFmtId="2" fontId="36" fillId="3" borderId="1" xfId="3" applyNumberFormat="1" applyFont="1" applyFill="1" applyBorder="1" applyAlignment="1">
      <alignment horizontal="center"/>
    </xf>
    <xf numFmtId="2" fontId="30" fillId="3" borderId="1" xfId="3" applyNumberFormat="1" applyFont="1" applyFill="1" applyBorder="1" applyAlignment="1">
      <alignment horizontal="center"/>
    </xf>
    <xf numFmtId="2" fontId="43" fillId="0" borderId="1" xfId="3" applyNumberFormat="1" applyFont="1" applyBorder="1" applyAlignment="1">
      <alignment horizontal="center"/>
    </xf>
    <xf numFmtId="0" fontId="73" fillId="0" borderId="0" xfId="3" applyFill="1" applyAlignment="1">
      <alignment horizontal="center" vertical="center"/>
    </xf>
    <xf numFmtId="0" fontId="73" fillId="0" borderId="0" xfId="3" quotePrefix="1" applyFill="1" applyAlignment="1">
      <alignment horizontal="center" vertical="center"/>
    </xf>
    <xf numFmtId="20" fontId="73" fillId="0" borderId="0" xfId="3" quotePrefix="1" applyNumberFormat="1" applyFill="1" applyAlignment="1">
      <alignment horizontal="center" vertical="center"/>
    </xf>
    <xf numFmtId="0" fontId="73" fillId="0" borderId="0" xfId="3" applyFill="1" applyAlignment="1">
      <alignment horizontal="left" vertical="center"/>
    </xf>
    <xf numFmtId="0" fontId="14" fillId="0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74" fillId="0" borderId="0" xfId="3" applyFont="1" applyAlignment="1">
      <alignment horizontal="center"/>
    </xf>
    <xf numFmtId="0" fontId="73" fillId="0" borderId="0" xfId="3" applyAlignment="1">
      <alignment horizontal="center"/>
    </xf>
    <xf numFmtId="0" fontId="73" fillId="0" borderId="0" xfId="3" quotePrefix="1" applyAlignment="1">
      <alignment horizontal="center"/>
    </xf>
    <xf numFmtId="0" fontId="73" fillId="0" borderId="1" xfId="3" applyBorder="1" applyAlignment="1">
      <alignment horizontal="center" vertical="center"/>
    </xf>
    <xf numFmtId="0" fontId="76" fillId="11" borderId="1" xfId="3" applyFont="1" applyFill="1" applyBorder="1" applyAlignment="1">
      <alignment horizontal="left" vertical="center"/>
    </xf>
    <xf numFmtId="0" fontId="73" fillId="10" borderId="1" xfId="3" applyFill="1" applyBorder="1" applyAlignment="1">
      <alignment horizontal="center" vertical="center"/>
    </xf>
    <xf numFmtId="20" fontId="73" fillId="0" borderId="1" xfId="3" quotePrefix="1" applyNumberFormat="1" applyBorder="1" applyAlignment="1">
      <alignment horizontal="center" vertical="center"/>
    </xf>
    <xf numFmtId="0" fontId="73" fillId="0" borderId="1" xfId="3" quotePrefix="1" applyBorder="1" applyAlignment="1">
      <alignment horizontal="center" vertical="center"/>
    </xf>
    <xf numFmtId="0" fontId="76" fillId="11" borderId="1" xfId="3" applyFont="1" applyFill="1" applyBorder="1" applyAlignment="1">
      <alignment horizontal="center" vertical="center"/>
    </xf>
    <xf numFmtId="0" fontId="73" fillId="0" borderId="0" xfId="3" quotePrefix="1" applyBorder="1" applyAlignment="1">
      <alignment horizontal="center" vertical="center"/>
    </xf>
    <xf numFmtId="20" fontId="73" fillId="0" borderId="0" xfId="3" quotePrefix="1" applyNumberFormat="1" applyBorder="1" applyAlignment="1">
      <alignment horizontal="center" vertical="center"/>
    </xf>
    <xf numFmtId="0" fontId="73" fillId="0" borderId="0" xfId="3" applyBorder="1" applyAlignment="1">
      <alignment horizontal="center" vertical="center"/>
    </xf>
    <xf numFmtId="0" fontId="76" fillId="0" borderId="0" xfId="3" applyFont="1" applyFill="1" applyBorder="1" applyAlignment="1">
      <alignment horizontal="left" vertical="center"/>
    </xf>
    <xf numFmtId="0" fontId="73" fillId="0" borderId="0" xfId="3" applyFill="1" applyBorder="1" applyAlignment="1">
      <alignment horizontal="center" vertical="center"/>
    </xf>
    <xf numFmtId="0" fontId="73" fillId="0" borderId="1" xfId="3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20" fontId="26" fillId="2" borderId="22" xfId="0" applyNumberFormat="1" applyFont="1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8" xfId="0" applyFill="1" applyBorder="1"/>
    <xf numFmtId="0" fontId="0" fillId="2" borderId="40" xfId="0" applyFill="1" applyBorder="1"/>
    <xf numFmtId="0" fontId="26" fillId="2" borderId="0" xfId="0" applyFont="1" applyFill="1"/>
    <xf numFmtId="0" fontId="8" fillId="2" borderId="23" xfId="0" applyFont="1" applyFill="1" applyBorder="1"/>
    <xf numFmtId="0" fontId="8" fillId="2" borderId="8" xfId="0" applyFont="1" applyFill="1" applyBorder="1"/>
    <xf numFmtId="0" fontId="0" fillId="2" borderId="23" xfId="0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168" fontId="0" fillId="2" borderId="22" xfId="0" applyNumberFormat="1" applyFont="1" applyFill="1" applyBorder="1" applyAlignment="1">
      <alignment horizontal="center"/>
    </xf>
    <xf numFmtId="168" fontId="0" fillId="2" borderId="21" xfId="0" applyNumberFormat="1" applyFill="1" applyBorder="1" applyAlignment="1">
      <alignment horizontal="center"/>
    </xf>
    <xf numFmtId="168" fontId="0" fillId="2" borderId="22" xfId="0" applyNumberFormat="1" applyFill="1" applyBorder="1" applyAlignment="1">
      <alignment horizontal="center"/>
    </xf>
    <xf numFmtId="168" fontId="0" fillId="2" borderId="28" xfId="0" applyNumberFormat="1" applyFill="1" applyBorder="1" applyAlignment="1">
      <alignment horizontal="center"/>
    </xf>
    <xf numFmtId="168" fontId="0" fillId="2" borderId="3" xfId="0" applyNumberFormat="1" applyFont="1" applyFill="1" applyBorder="1" applyAlignment="1">
      <alignment horizontal="center"/>
    </xf>
    <xf numFmtId="168" fontId="0" fillId="2" borderId="6" xfId="0" applyNumberFormat="1" applyFont="1" applyFill="1" applyBorder="1" applyAlignment="1">
      <alignment horizontal="center"/>
    </xf>
    <xf numFmtId="168" fontId="0" fillId="2" borderId="33" xfId="0" applyNumberFormat="1" applyFill="1" applyBorder="1" applyAlignment="1">
      <alignment horizontal="center"/>
    </xf>
    <xf numFmtId="168" fontId="7" fillId="2" borderId="22" xfId="0" applyNumberFormat="1" applyFont="1" applyFill="1" applyBorder="1" applyAlignment="1">
      <alignment horizontal="center"/>
    </xf>
    <xf numFmtId="168" fontId="7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7" fillId="2" borderId="22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/>
    </xf>
    <xf numFmtId="20" fontId="26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20" fontId="26" fillId="2" borderId="5" xfId="0" applyNumberFormat="1" applyFont="1" applyFill="1" applyBorder="1" applyAlignment="1">
      <alignment horizontal="center"/>
    </xf>
    <xf numFmtId="0" fontId="0" fillId="2" borderId="0" xfId="0" applyFill="1" applyBorder="1"/>
    <xf numFmtId="0" fontId="8" fillId="2" borderId="24" xfId="0" applyFont="1" applyFill="1" applyBorder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textRotation="90" wrapText="1"/>
    </xf>
    <xf numFmtId="0" fontId="0" fillId="2" borderId="10" xfId="0" applyFill="1" applyBorder="1" applyAlignment="1">
      <alignment horizontal="center" vertical="center" textRotation="90" wrapText="1"/>
    </xf>
    <xf numFmtId="0" fontId="0" fillId="2" borderId="1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33" fillId="2" borderId="7" xfId="0" applyFont="1" applyFill="1" applyBorder="1"/>
    <xf numFmtId="0" fontId="8" fillId="2" borderId="10" xfId="0" applyFont="1" applyFill="1" applyBorder="1" applyAlignment="1">
      <alignment horizontal="center" vertical="center" wrapText="1"/>
    </xf>
    <xf numFmtId="168" fontId="0" fillId="2" borderId="1" xfId="0" applyNumberFormat="1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168" fontId="7" fillId="2" borderId="1" xfId="0" applyNumberFormat="1" applyFont="1" applyFill="1" applyBorder="1" applyAlignment="1">
      <alignment horizontal="center" vertical="center" wrapText="1"/>
    </xf>
    <xf numFmtId="168" fontId="7" fillId="2" borderId="5" xfId="0" applyNumberFormat="1" applyFont="1" applyFill="1" applyBorder="1" applyAlignment="1">
      <alignment horizontal="center" vertical="center" wrapText="1"/>
    </xf>
    <xf numFmtId="168" fontId="0" fillId="2" borderId="2" xfId="0" applyNumberFormat="1" applyFill="1" applyBorder="1" applyAlignment="1">
      <alignment horizontal="center"/>
    </xf>
    <xf numFmtId="168" fontId="0" fillId="2" borderId="4" xfId="0" applyNumberFormat="1" applyFill="1" applyBorder="1" applyAlignment="1">
      <alignment horizontal="center"/>
    </xf>
    <xf numFmtId="168" fontId="0" fillId="2" borderId="1" xfId="0" applyNumberFormat="1" applyFill="1" applyBorder="1" applyAlignment="1">
      <alignment horizontal="center"/>
    </xf>
    <xf numFmtId="168" fontId="0" fillId="2" borderId="5" xfId="0" applyNumberFormat="1" applyFill="1" applyBorder="1" applyAlignment="1">
      <alignment horizontal="center"/>
    </xf>
    <xf numFmtId="168" fontId="0" fillId="2" borderId="5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 vertical="center" wrapText="1"/>
    </xf>
    <xf numFmtId="168" fontId="0" fillId="2" borderId="12" xfId="0" applyNumberForma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 vertical="center" wrapText="1"/>
    </xf>
    <xf numFmtId="168" fontId="0" fillId="2" borderId="31" xfId="0" applyNumberFormat="1" applyFont="1" applyFill="1" applyBorder="1" applyAlignment="1">
      <alignment horizontal="center"/>
    </xf>
    <xf numFmtId="168" fontId="0" fillId="2" borderId="32" xfId="0" applyNumberFormat="1" applyFont="1" applyFill="1" applyBorder="1" applyAlignment="1">
      <alignment horizontal="center"/>
    </xf>
    <xf numFmtId="0" fontId="0" fillId="0" borderId="0" xfId="0"/>
    <xf numFmtId="0" fontId="0" fillId="2" borderId="0" xfId="0" applyFill="1"/>
    <xf numFmtId="0" fontId="11" fillId="2" borderId="4" xfId="0" applyFont="1" applyFill="1" applyBorder="1" applyAlignment="1">
      <alignment horizontal="center" vertical="center" wrapText="1"/>
    </xf>
    <xf numFmtId="0" fontId="62" fillId="2" borderId="0" xfId="0" applyFont="1" applyFill="1"/>
    <xf numFmtId="22" fontId="9" fillId="2" borderId="0" xfId="0" applyNumberFormat="1" applyFont="1" applyFill="1"/>
    <xf numFmtId="0" fontId="11" fillId="2" borderId="6" xfId="0" applyFont="1" applyFill="1" applyBorder="1" applyAlignment="1">
      <alignment horizontal="center" vertical="center" wrapText="1"/>
    </xf>
    <xf numFmtId="164" fontId="0" fillId="2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2" borderId="4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2" borderId="55" xfId="0" applyNumberFormat="1" applyFont="1" applyFill="1" applyBorder="1" applyAlignment="1">
      <alignment horizontal="center" vertical="center" wrapText="1"/>
    </xf>
    <xf numFmtId="164" fontId="0" fillId="2" borderId="59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1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ont="1" applyFill="1" applyBorder="1"/>
    <xf numFmtId="164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2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64" fontId="0" fillId="2" borderId="5" xfId="0" applyNumberFormat="1" applyFont="1" applyFill="1" applyBorder="1" applyAlignment="1">
      <alignment horizontal="center" vertical="center" wrapText="1"/>
    </xf>
    <xf numFmtId="165" fontId="0" fillId="2" borderId="5" xfId="0" applyNumberFormat="1" applyFont="1" applyFill="1" applyBorder="1" applyAlignment="1">
      <alignment horizontal="center"/>
    </xf>
    <xf numFmtId="0" fontId="66" fillId="2" borderId="2" xfId="0" applyFont="1" applyFill="1" applyBorder="1" applyAlignment="1">
      <alignment horizontal="center"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0" fontId="77" fillId="2" borderId="34" xfId="0" applyFont="1" applyFill="1" applyBorder="1" applyAlignment="1">
      <alignment horizontal="center" vertical="center" wrapText="1"/>
    </xf>
    <xf numFmtId="0" fontId="67" fillId="2" borderId="31" xfId="0" applyFont="1" applyFill="1" applyBorder="1"/>
    <xf numFmtId="0" fontId="65" fillId="2" borderId="31" xfId="0" applyFont="1" applyFill="1" applyBorder="1"/>
    <xf numFmtId="0" fontId="65" fillId="2" borderId="32" xfId="0" applyFont="1" applyFill="1" applyBorder="1"/>
    <xf numFmtId="0" fontId="52" fillId="0" borderId="8" xfId="0" applyFont="1" applyFill="1" applyBorder="1" applyAlignment="1">
      <alignment horizontal="left"/>
    </xf>
    <xf numFmtId="0" fontId="72" fillId="0" borderId="0" xfId="0" applyFont="1"/>
    <xf numFmtId="0" fontId="71" fillId="0" borderId="0" xfId="0" applyFont="1"/>
    <xf numFmtId="0" fontId="71" fillId="0" borderId="1" xfId="0" applyFont="1" applyBorder="1" applyAlignment="1">
      <alignment horizontal="center"/>
    </xf>
    <xf numFmtId="0" fontId="71" fillId="2" borderId="1" xfId="0" applyNumberFormat="1" applyFont="1" applyFill="1" applyBorder="1" applyAlignment="1">
      <alignment horizontal="center"/>
    </xf>
    <xf numFmtId="0" fontId="0" fillId="0" borderId="0" xfId="0" applyBorder="1"/>
    <xf numFmtId="166" fontId="0" fillId="0" borderId="0" xfId="0" applyNumberFormat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47" fillId="4" borderId="15" xfId="0" applyFont="1" applyFill="1" applyBorder="1" applyAlignment="1">
      <alignment horizontal="center" vertical="center" wrapText="1"/>
    </xf>
    <xf numFmtId="0" fontId="0" fillId="0" borderId="0" xfId="0" applyFill="1"/>
    <xf numFmtId="1" fontId="18" fillId="2" borderId="0" xfId="0" applyNumberFormat="1" applyFont="1" applyFill="1" applyBorder="1" applyAlignment="1">
      <alignment horizontal="center"/>
    </xf>
    <xf numFmtId="0" fontId="18" fillId="7" borderId="0" xfId="0" applyFont="1" applyFill="1" applyBorder="1" applyAlignment="1">
      <alignment horizontal="center"/>
    </xf>
    <xf numFmtId="0" fontId="16" fillId="2" borderId="15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5" fillId="2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Font="1" applyBorder="1"/>
    <xf numFmtId="2" fontId="16" fillId="7" borderId="38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1" fontId="8" fillId="2" borderId="6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49" fontId="15" fillId="8" borderId="22" xfId="0" applyNumberFormat="1" applyFont="1" applyFill="1" applyBorder="1" applyAlignment="1">
      <alignment horizontal="center" vertical="center"/>
    </xf>
    <xf numFmtId="49" fontId="15" fillId="2" borderId="22" xfId="0" applyNumberFormat="1" applyFont="1" applyFill="1" applyBorder="1" applyAlignment="1">
      <alignment horizontal="center" vertical="center"/>
    </xf>
    <xf numFmtId="166" fontId="34" fillId="0" borderId="49" xfId="0" applyNumberFormat="1" applyFont="1" applyFill="1" applyBorder="1" applyAlignment="1">
      <alignment horizontal="center"/>
    </xf>
    <xf numFmtId="169" fontId="34" fillId="0" borderId="1" xfId="0" applyNumberFormat="1" applyFont="1" applyBorder="1" applyAlignment="1">
      <alignment horizontal="center"/>
    </xf>
    <xf numFmtId="47" fontId="34" fillId="0" borderId="0" xfId="0" applyNumberFormat="1" applyFont="1" applyFill="1" applyBorder="1" applyAlignment="1">
      <alignment horizontal="center"/>
    </xf>
    <xf numFmtId="0" fontId="47" fillId="0" borderId="2" xfId="0" applyFont="1" applyBorder="1" applyAlignment="1">
      <alignment horizontal="center"/>
    </xf>
    <xf numFmtId="169" fontId="34" fillId="0" borderId="5" xfId="0" applyNumberFormat="1" applyFont="1" applyBorder="1" applyAlignment="1">
      <alignment horizontal="center"/>
    </xf>
    <xf numFmtId="0" fontId="34" fillId="0" borderId="22" xfId="0" applyFont="1" applyFill="1" applyBorder="1" applyAlignment="1">
      <alignment horizontal="center"/>
    </xf>
    <xf numFmtId="0" fontId="53" fillId="0" borderId="22" xfId="0" applyFont="1" applyFill="1" applyBorder="1" applyAlignment="1">
      <alignment horizontal="center"/>
    </xf>
    <xf numFmtId="166" fontId="34" fillId="0" borderId="3" xfId="0" applyNumberFormat="1" applyFont="1" applyFill="1" applyBorder="1" applyAlignment="1">
      <alignment horizontal="center"/>
    </xf>
    <xf numFmtId="6" fontId="34" fillId="0" borderId="3" xfId="0" applyNumberFormat="1" applyFont="1" applyFill="1" applyBorder="1" applyAlignment="1">
      <alignment horizontal="center"/>
    </xf>
    <xf numFmtId="0" fontId="36" fillId="9" borderId="29" xfId="0" applyFont="1" applyFill="1" applyBorder="1" applyAlignment="1">
      <alignment horizontal="center" vertical="center" wrapText="1"/>
    </xf>
    <xf numFmtId="0" fontId="36" fillId="9" borderId="26" xfId="0" applyFont="1" applyFill="1" applyBorder="1" applyAlignment="1">
      <alignment horizontal="center" vertical="center" wrapText="1"/>
    </xf>
    <xf numFmtId="0" fontId="30" fillId="9" borderId="26" xfId="0" applyFont="1" applyFill="1" applyBorder="1" applyAlignment="1">
      <alignment horizontal="center" vertical="center" wrapText="1"/>
    </xf>
    <xf numFmtId="0" fontId="30" fillId="9" borderId="47" xfId="0" applyFont="1" applyFill="1" applyBorder="1" applyAlignment="1">
      <alignment horizontal="center" vertical="center" wrapText="1"/>
    </xf>
    <xf numFmtId="0" fontId="30" fillId="9" borderId="43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52" fillId="0" borderId="1" xfId="0" applyFont="1" applyFill="1" applyBorder="1" applyAlignment="1">
      <alignment horizontal="left"/>
    </xf>
    <xf numFmtId="0" fontId="52" fillId="0" borderId="1" xfId="0" applyFont="1" applyFill="1" applyBorder="1"/>
    <xf numFmtId="0" fontId="31" fillId="0" borderId="39" xfId="0" applyFont="1" applyBorder="1" applyAlignment="1">
      <alignment horizontal="center" vertical="center" wrapText="1"/>
    </xf>
    <xf numFmtId="165" fontId="31" fillId="0" borderId="22" xfId="0" applyNumberFormat="1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35" xfId="0" applyFont="1" applyBorder="1" applyAlignment="1">
      <alignment horizontal="center" vertical="center" wrapText="1"/>
    </xf>
    <xf numFmtId="165" fontId="31" fillId="0" borderId="5" xfId="0" applyNumberFormat="1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52" fillId="2" borderId="1" xfId="0" applyFont="1" applyFill="1" applyBorder="1"/>
    <xf numFmtId="0" fontId="13" fillId="2" borderId="1" xfId="0" applyFont="1" applyFill="1" applyBorder="1" applyAlignment="1">
      <alignment horizontal="left"/>
    </xf>
    <xf numFmtId="2" fontId="43" fillId="0" borderId="1" xfId="0" applyNumberFormat="1" applyFont="1" applyBorder="1" applyAlignment="1">
      <alignment horizontal="center"/>
    </xf>
    <xf numFmtId="0" fontId="44" fillId="0" borderId="1" xfId="0" applyNumberFormat="1" applyFont="1" applyBorder="1" applyAlignment="1">
      <alignment horizontal="center"/>
    </xf>
    <xf numFmtId="2" fontId="74" fillId="3" borderId="1" xfId="0" applyNumberFormat="1" applyFont="1" applyFill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40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30" fillId="4" borderId="26" xfId="0" applyFont="1" applyFill="1" applyBorder="1" applyAlignment="1">
      <alignment horizontal="center" vertical="center" wrapText="1"/>
    </xf>
    <xf numFmtId="0" fontId="30" fillId="4" borderId="27" xfId="0" applyFont="1" applyFill="1" applyBorder="1" applyAlignment="1">
      <alignment horizontal="center" vertical="center" wrapText="1"/>
    </xf>
    <xf numFmtId="0" fontId="52" fillId="2" borderId="1" xfId="0" applyFont="1" applyFill="1" applyBorder="1" applyAlignment="1">
      <alignment horizontal="center"/>
    </xf>
    <xf numFmtId="0" fontId="52" fillId="0" borderId="1" xfId="0" applyFont="1" applyBorder="1" applyAlignment="1">
      <alignment horizontal="center"/>
    </xf>
    <xf numFmtId="0" fontId="52" fillId="2" borderId="45" xfId="0" applyFont="1" applyFill="1" applyBorder="1" applyAlignment="1">
      <alignment horizontal="center"/>
    </xf>
    <xf numFmtId="165" fontId="52" fillId="0" borderId="1" xfId="0" applyNumberFormat="1" applyFont="1" applyBorder="1" applyAlignment="1">
      <alignment horizontal="center"/>
    </xf>
    <xf numFmtId="0" fontId="51" fillId="0" borderId="23" xfId="0" applyFont="1" applyFill="1" applyBorder="1" applyAlignment="1">
      <alignment horizontal="center"/>
    </xf>
    <xf numFmtId="0" fontId="51" fillId="0" borderId="64" xfId="0" applyFont="1" applyFill="1" applyBorder="1" applyAlignment="1">
      <alignment horizontal="center"/>
    </xf>
    <xf numFmtId="2" fontId="75" fillId="3" borderId="1" xfId="0" applyNumberFormat="1" applyFont="1" applyFill="1" applyBorder="1" applyAlignment="1">
      <alignment horizontal="center"/>
    </xf>
    <xf numFmtId="2" fontId="43" fillId="0" borderId="22" xfId="0" applyNumberFormat="1" applyFont="1" applyBorder="1" applyAlignment="1">
      <alignment horizontal="center"/>
    </xf>
    <xf numFmtId="0" fontId="44" fillId="0" borderId="22" xfId="0" applyNumberFormat="1" applyFont="1" applyBorder="1" applyAlignment="1">
      <alignment horizontal="center"/>
    </xf>
    <xf numFmtId="0" fontId="40" fillId="0" borderId="22" xfId="0" applyNumberFormat="1" applyFont="1" applyBorder="1" applyAlignment="1">
      <alignment horizontal="center"/>
    </xf>
    <xf numFmtId="2" fontId="43" fillId="0" borderId="5" xfId="0" applyNumberFormat="1" applyFont="1" applyBorder="1" applyAlignment="1">
      <alignment horizontal="center"/>
    </xf>
    <xf numFmtId="0" fontId="44" fillId="0" borderId="5" xfId="0" applyNumberFormat="1" applyFont="1" applyBorder="1" applyAlignment="1">
      <alignment horizontal="center"/>
    </xf>
    <xf numFmtId="0" fontId="40" fillId="0" borderId="5" xfId="0" applyFont="1" applyBorder="1" applyAlignment="1">
      <alignment horizontal="center"/>
    </xf>
    <xf numFmtId="0" fontId="40" fillId="0" borderId="5" xfId="0" applyNumberFormat="1" applyFont="1" applyBorder="1" applyAlignment="1">
      <alignment horizontal="center"/>
    </xf>
    <xf numFmtId="0" fontId="43" fillId="0" borderId="1" xfId="0" applyNumberFormat="1" applyFont="1" applyBorder="1" applyAlignment="1">
      <alignment horizontal="center"/>
    </xf>
    <xf numFmtId="0" fontId="44" fillId="0" borderId="11" xfId="0" applyNumberFormat="1" applyFont="1" applyBorder="1" applyAlignment="1">
      <alignment horizontal="center"/>
    </xf>
    <xf numFmtId="0" fontId="40" fillId="0" borderId="11" xfId="0" applyNumberFormat="1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30" fillId="0" borderId="10" xfId="0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 wrapText="1"/>
    </xf>
    <xf numFmtId="0" fontId="45" fillId="2" borderId="10" xfId="0" applyFont="1" applyFill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/>
    </xf>
    <xf numFmtId="0" fontId="36" fillId="3" borderId="1" xfId="0" applyFont="1" applyFill="1" applyBorder="1" applyAlignment="1">
      <alignment horizontal="center" wrapText="1"/>
    </xf>
    <xf numFmtId="0" fontId="41" fillId="2" borderId="1" xfId="0" applyFont="1" applyFill="1" applyBorder="1" applyAlignment="1">
      <alignment horizontal="center" wrapText="1"/>
    </xf>
    <xf numFmtId="0" fontId="42" fillId="0" borderId="1" xfId="0" applyFont="1" applyBorder="1" applyAlignment="1">
      <alignment horizontal="center"/>
    </xf>
    <xf numFmtId="6" fontId="34" fillId="0" borderId="45" xfId="0" applyNumberFormat="1" applyFont="1" applyBorder="1" applyAlignment="1">
      <alignment horizontal="center"/>
    </xf>
    <xf numFmtId="0" fontId="36" fillId="0" borderId="1" xfId="3" applyFont="1" applyBorder="1" applyAlignment="1">
      <alignment horizontal="center" vertical="center"/>
    </xf>
    <xf numFmtId="0" fontId="73" fillId="0" borderId="0" xfId="3" quotePrefix="1" applyFill="1" applyBorder="1" applyAlignment="1">
      <alignment horizontal="center" vertical="center"/>
    </xf>
    <xf numFmtId="20" fontId="73" fillId="0" borderId="0" xfId="3" quotePrefix="1" applyNumberFormat="1" applyFill="1" applyBorder="1" applyAlignment="1">
      <alignment horizontal="center" vertical="center"/>
    </xf>
    <xf numFmtId="0" fontId="35" fillId="0" borderId="0" xfId="0" applyFont="1" applyBorder="1" applyAlignment="1">
      <alignment horizontal="left" vertical="center" wrapText="1"/>
    </xf>
    <xf numFmtId="0" fontId="33" fillId="0" borderId="11" xfId="0" applyFont="1" applyBorder="1" applyAlignment="1">
      <alignment vertical="center" wrapText="1"/>
    </xf>
    <xf numFmtId="0" fontId="25" fillId="0" borderId="3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46" fillId="0" borderId="21" xfId="0" applyFont="1" applyFill="1" applyBorder="1"/>
    <xf numFmtId="0" fontId="46" fillId="0" borderId="2" xfId="0" applyFont="1" applyFill="1" applyBorder="1"/>
    <xf numFmtId="0" fontId="46" fillId="0" borderId="2" xfId="0" applyFont="1" applyBorder="1"/>
    <xf numFmtId="0" fontId="46" fillId="0" borderId="2" xfId="0" applyFont="1" applyFill="1" applyBorder="1" applyAlignment="1">
      <alignment wrapText="1"/>
    </xf>
    <xf numFmtId="0" fontId="46" fillId="0" borderId="2" xfId="0" applyFont="1" applyFill="1" applyBorder="1" applyAlignment="1">
      <alignment horizontal="left"/>
    </xf>
    <xf numFmtId="49" fontId="73" fillId="10" borderId="1" xfId="3" applyNumberFormat="1" applyFill="1" applyBorder="1" applyAlignment="1">
      <alignment horizontal="center" vertical="center" wrapText="1"/>
    </xf>
    <xf numFmtId="49" fontId="73" fillId="0" borderId="1" xfId="3" quotePrefix="1" applyNumberFormat="1" applyBorder="1" applyAlignment="1">
      <alignment horizontal="center" vertical="center" wrapText="1"/>
    </xf>
    <xf numFmtId="49" fontId="73" fillId="0" borderId="1" xfId="3" applyNumberFormat="1" applyBorder="1" applyAlignment="1">
      <alignment horizontal="center" vertical="center" wrapText="1"/>
    </xf>
    <xf numFmtId="0" fontId="55" fillId="0" borderId="1" xfId="3" applyFont="1" applyBorder="1" applyAlignment="1">
      <alignment horizontal="center"/>
    </xf>
    <xf numFmtId="49" fontId="73" fillId="0" borderId="1" xfId="3" applyNumberFormat="1" applyBorder="1" applyAlignment="1">
      <alignment horizontal="center" vertical="center"/>
    </xf>
    <xf numFmtId="49" fontId="73" fillId="0" borderId="1" xfId="3" quotePrefix="1" applyNumberFormat="1" applyBorder="1" applyAlignment="1">
      <alignment horizontal="center" vertical="center"/>
    </xf>
    <xf numFmtId="0" fontId="52" fillId="0" borderId="20" xfId="0" applyFont="1" applyFill="1" applyBorder="1" applyAlignment="1">
      <alignment horizontal="left"/>
    </xf>
    <xf numFmtId="0" fontId="52" fillId="0" borderId="20" xfId="0" applyFont="1" applyFill="1" applyBorder="1"/>
    <xf numFmtId="0" fontId="36" fillId="5" borderId="1" xfId="3" applyFont="1" applyFill="1" applyBorder="1" applyAlignment="1">
      <alignment horizontal="center" vertical="center"/>
    </xf>
    <xf numFmtId="0" fontId="76" fillId="13" borderId="1" xfId="3" applyFont="1" applyFill="1" applyBorder="1" applyAlignment="1">
      <alignment horizontal="center" vertical="center"/>
    </xf>
    <xf numFmtId="0" fontId="76" fillId="13" borderId="1" xfId="3" applyFont="1" applyFill="1" applyBorder="1" applyAlignment="1">
      <alignment horizontal="left" vertical="center"/>
    </xf>
    <xf numFmtId="0" fontId="80" fillId="0" borderId="21" xfId="0" applyFont="1" applyFill="1" applyBorder="1" applyAlignment="1">
      <alignment horizontal="left"/>
    </xf>
    <xf numFmtId="0" fontId="30" fillId="0" borderId="28" xfId="0" applyNumberFormat="1" applyFont="1" applyBorder="1" applyAlignment="1">
      <alignment horizontal="center"/>
    </xf>
    <xf numFmtId="0" fontId="80" fillId="0" borderId="2" xfId="0" applyFont="1" applyFill="1" applyBorder="1" applyAlignment="1">
      <alignment horizontal="left"/>
    </xf>
    <xf numFmtId="0" fontId="30" fillId="0" borderId="3" xfId="0" applyNumberFormat="1" applyFont="1" applyBorder="1" applyAlignment="1">
      <alignment horizontal="center"/>
    </xf>
    <xf numFmtId="0" fontId="80" fillId="0" borderId="2" xfId="0" applyFont="1" applyFill="1" applyBorder="1"/>
    <xf numFmtId="0" fontId="52" fillId="0" borderId="2" xfId="0" applyFont="1" applyFill="1" applyBorder="1"/>
    <xf numFmtId="0" fontId="52" fillId="0" borderId="2" xfId="0" applyFont="1" applyFill="1" applyBorder="1" applyAlignment="1">
      <alignment horizontal="left"/>
    </xf>
    <xf numFmtId="0" fontId="30" fillId="0" borderId="6" xfId="0" applyNumberFormat="1" applyFont="1" applyBorder="1" applyAlignment="1">
      <alignment horizontal="center"/>
    </xf>
    <xf numFmtId="0" fontId="25" fillId="0" borderId="63" xfId="0" applyFont="1" applyBorder="1" applyAlignment="1">
      <alignment horizontal="center" vertical="center" wrapText="1"/>
    </xf>
    <xf numFmtId="0" fontId="0" fillId="2" borderId="65" xfId="0" applyFill="1" applyBorder="1"/>
    <xf numFmtId="0" fontId="0" fillId="2" borderId="66" xfId="0" applyFill="1" applyBorder="1"/>
    <xf numFmtId="0" fontId="26" fillId="2" borderId="66" xfId="0" applyFont="1" applyFill="1" applyBorder="1"/>
    <xf numFmtId="0" fontId="26" fillId="2" borderId="17" xfId="0" applyFont="1" applyFill="1" applyBorder="1" applyAlignment="1">
      <alignment horizontal="center" vertical="center" textRotation="90" wrapText="1"/>
    </xf>
    <xf numFmtId="0" fontId="0" fillId="2" borderId="17" xfId="0" applyFill="1" applyBorder="1" applyAlignment="1">
      <alignment horizontal="center" vertical="center" textRotation="90" wrapText="1"/>
    </xf>
    <xf numFmtId="0" fontId="0" fillId="2" borderId="68" xfId="0" applyFill="1" applyBorder="1" applyAlignment="1">
      <alignment horizontal="center" vertical="center" textRotation="90" wrapText="1"/>
    </xf>
    <xf numFmtId="0" fontId="0" fillId="2" borderId="66" xfId="0" applyFill="1" applyBorder="1" applyAlignment="1"/>
    <xf numFmtId="0" fontId="26" fillId="2" borderId="66" xfId="0" applyFont="1" applyFill="1" applyBorder="1" applyAlignment="1"/>
    <xf numFmtId="0" fontId="0" fillId="2" borderId="67" xfId="0" applyFill="1" applyBorder="1" applyAlignment="1"/>
    <xf numFmtId="0" fontId="0" fillId="2" borderId="39" xfId="0" applyFill="1" applyBorder="1" applyAlignment="1">
      <alignment horizontal="center"/>
    </xf>
    <xf numFmtId="0" fontId="33" fillId="2" borderId="23" xfId="0" applyFont="1" applyFill="1" applyBorder="1"/>
    <xf numFmtId="168" fontId="7" fillId="2" borderId="22" xfId="0" applyNumberFormat="1" applyFont="1" applyFill="1" applyBorder="1" applyAlignment="1">
      <alignment horizontal="center" vertical="center" wrapText="1"/>
    </xf>
    <xf numFmtId="0" fontId="7" fillId="2" borderId="22" xfId="0" applyNumberFormat="1" applyFont="1" applyFill="1" applyBorder="1" applyAlignment="1">
      <alignment horizontal="center" vertical="center" wrapText="1"/>
    </xf>
    <xf numFmtId="168" fontId="0" fillId="2" borderId="37" xfId="0" applyNumberFormat="1" applyFill="1" applyBorder="1" applyAlignment="1">
      <alignment horizontal="center"/>
    </xf>
    <xf numFmtId="0" fontId="32" fillId="2" borderId="64" xfId="0" applyFont="1" applyFill="1" applyBorder="1"/>
    <xf numFmtId="0" fontId="11" fillId="2" borderId="3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79" fillId="2" borderId="2" xfId="0" applyFont="1" applyFill="1" applyBorder="1" applyAlignment="1">
      <alignment horizontal="center" vertical="center" wrapText="1"/>
    </xf>
    <xf numFmtId="0" fontId="65" fillId="2" borderId="31" xfId="0" applyFont="1" applyFill="1" applyBorder="1" applyAlignment="1">
      <alignment horizontal="left"/>
    </xf>
    <xf numFmtId="0" fontId="79" fillId="2" borderId="4" xfId="0" applyFont="1" applyFill="1" applyBorder="1" applyAlignment="1">
      <alignment horizontal="center" vertical="center" wrapText="1"/>
    </xf>
    <xf numFmtId="0" fontId="83" fillId="2" borderId="2" xfId="0" applyFont="1" applyFill="1" applyBorder="1" applyAlignment="1">
      <alignment horizontal="center" vertical="center" wrapText="1"/>
    </xf>
    <xf numFmtId="0" fontId="84" fillId="2" borderId="31" xfId="0" applyFont="1" applyFill="1" applyBorder="1"/>
    <xf numFmtId="0" fontId="85" fillId="2" borderId="2" xfId="0" applyFont="1" applyFill="1" applyBorder="1" applyAlignment="1">
      <alignment horizontal="center" vertical="center" wrapText="1"/>
    </xf>
    <xf numFmtId="0" fontId="86" fillId="2" borderId="31" xfId="0" applyFont="1" applyFill="1" applyBorder="1"/>
    <xf numFmtId="0" fontId="85" fillId="2" borderId="4" xfId="0" applyFont="1" applyFill="1" applyBorder="1" applyAlignment="1">
      <alignment horizontal="center" vertical="center" wrapText="1"/>
    </xf>
    <xf numFmtId="0" fontId="86" fillId="2" borderId="32" xfId="0" applyFont="1" applyFill="1" applyBorder="1"/>
    <xf numFmtId="164" fontId="83" fillId="2" borderId="2" xfId="0" applyNumberFormat="1" applyFont="1" applyFill="1" applyBorder="1" applyAlignment="1">
      <alignment horizontal="center" vertical="center" wrapText="1"/>
    </xf>
    <xf numFmtId="164" fontId="83" fillId="2" borderId="4" xfId="0" applyNumberFormat="1" applyFont="1" applyFill="1" applyBorder="1" applyAlignment="1">
      <alignment horizontal="center" vertical="center" wrapText="1"/>
    </xf>
    <xf numFmtId="0" fontId="9" fillId="5" borderId="69" xfId="0" applyFont="1" applyFill="1" applyBorder="1"/>
    <xf numFmtId="164" fontId="83" fillId="2" borderId="21" xfId="0" applyNumberFormat="1" applyFont="1" applyFill="1" applyBorder="1" applyAlignment="1">
      <alignment horizontal="center" vertical="center" wrapText="1"/>
    </xf>
    <xf numFmtId="0" fontId="83" fillId="0" borderId="0" xfId="0" applyFont="1"/>
    <xf numFmtId="0" fontId="83" fillId="2" borderId="0" xfId="0" applyFont="1" applyFill="1" applyBorder="1" applyAlignment="1">
      <alignment horizontal="center"/>
    </xf>
    <xf numFmtId="0" fontId="83" fillId="2" borderId="0" xfId="0" applyFont="1" applyFill="1"/>
    <xf numFmtId="0" fontId="0" fillId="0" borderId="1" xfId="0" applyFill="1" applyBorder="1" applyAlignment="1">
      <alignment horizontal="center"/>
    </xf>
    <xf numFmtId="0" fontId="3" fillId="0" borderId="1" xfId="0" applyFont="1" applyFill="1" applyBorder="1"/>
    <xf numFmtId="0" fontId="15" fillId="6" borderId="26" xfId="0" applyFont="1" applyFill="1" applyBorder="1" applyAlignment="1">
      <alignment horizontal="center" vertical="center"/>
    </xf>
    <xf numFmtId="0" fontId="15" fillId="7" borderId="26" xfId="0" applyFont="1" applyFill="1" applyBorder="1" applyAlignment="1">
      <alignment horizontal="center" vertical="center"/>
    </xf>
    <xf numFmtId="0" fontId="16" fillId="2" borderId="43" xfId="0" applyFont="1" applyFill="1" applyBorder="1" applyAlignment="1">
      <alignment horizontal="center" vertical="center"/>
    </xf>
    <xf numFmtId="0" fontId="69" fillId="2" borderId="1" xfId="0" applyFont="1" applyFill="1" applyBorder="1" applyAlignment="1">
      <alignment horizontal="left"/>
    </xf>
    <xf numFmtId="0" fontId="29" fillId="2" borderId="1" xfId="0" applyFont="1" applyFill="1" applyBorder="1"/>
    <xf numFmtId="0" fontId="3" fillId="0" borderId="22" xfId="0" applyFont="1" applyBorder="1"/>
    <xf numFmtId="0" fontId="3" fillId="0" borderId="1" xfId="0" applyFont="1" applyBorder="1"/>
    <xf numFmtId="0" fontId="68" fillId="7" borderId="2" xfId="0" applyFont="1" applyFill="1" applyBorder="1" applyAlignment="1">
      <alignment horizontal="center"/>
    </xf>
    <xf numFmtId="0" fontId="68" fillId="8" borderId="2" xfId="0" applyFont="1" applyFill="1" applyBorder="1" applyAlignment="1">
      <alignment horizontal="center"/>
    </xf>
    <xf numFmtId="0" fontId="69" fillId="2" borderId="5" xfId="0" applyFont="1" applyFill="1" applyBorder="1" applyAlignment="1">
      <alignment horizontal="left"/>
    </xf>
    <xf numFmtId="0" fontId="0" fillId="0" borderId="4" xfId="0" applyBorder="1" applyAlignment="1">
      <alignment horizontal="center"/>
    </xf>
    <xf numFmtId="1" fontId="31" fillId="0" borderId="0" xfId="1" applyNumberFormat="1" applyFont="1" applyFill="1" applyBorder="1" applyAlignment="1">
      <alignment horizontal="center"/>
    </xf>
    <xf numFmtId="47" fontId="13" fillId="0" borderId="1" xfId="1" applyNumberFormat="1" applyFont="1" applyBorder="1" applyAlignment="1">
      <alignment horizontal="center"/>
    </xf>
    <xf numFmtId="0" fontId="0" fillId="0" borderId="1" xfId="1" applyFont="1" applyBorder="1"/>
    <xf numFmtId="0" fontId="13" fillId="0" borderId="1" xfId="1" applyFont="1" applyBorder="1"/>
    <xf numFmtId="0" fontId="8" fillId="0" borderId="1" xfId="1" applyFont="1" applyBorder="1"/>
    <xf numFmtId="0" fontId="30" fillId="0" borderId="10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21" xfId="0" applyFont="1" applyFill="1" applyBorder="1" applyAlignment="1">
      <alignment horizontal="center"/>
    </xf>
    <xf numFmtId="47" fontId="13" fillId="0" borderId="22" xfId="1" applyNumberFormat="1" applyFont="1" applyBorder="1" applyAlignment="1">
      <alignment horizontal="center"/>
    </xf>
    <xf numFmtId="0" fontId="13" fillId="0" borderId="28" xfId="1" applyFont="1" applyBorder="1" applyAlignment="1">
      <alignment horizontal="center"/>
    </xf>
    <xf numFmtId="0" fontId="30" fillId="0" borderId="2" xfId="0" applyFont="1" applyFill="1" applyBorder="1" applyAlignment="1">
      <alignment horizontal="center"/>
    </xf>
    <xf numFmtId="0" fontId="13" fillId="0" borderId="3" xfId="1" applyFont="1" applyBorder="1" applyAlignment="1">
      <alignment horizontal="center"/>
    </xf>
    <xf numFmtId="1" fontId="30" fillId="0" borderId="2" xfId="1" applyNumberFormat="1" applyFont="1" applyFill="1" applyBorder="1" applyAlignment="1">
      <alignment horizontal="center"/>
    </xf>
    <xf numFmtId="1" fontId="31" fillId="0" borderId="2" xfId="1" applyNumberFormat="1" applyFont="1" applyFill="1" applyBorder="1" applyAlignment="1">
      <alignment horizontal="center"/>
    </xf>
    <xf numFmtId="1" fontId="31" fillId="0" borderId="4" xfId="1" applyNumberFormat="1" applyFont="1" applyFill="1" applyBorder="1" applyAlignment="1">
      <alignment horizontal="center"/>
    </xf>
    <xf numFmtId="47" fontId="13" fillId="0" borderId="5" xfId="1" applyNumberFormat="1" applyFont="1" applyBorder="1" applyAlignment="1">
      <alignment horizontal="center"/>
    </xf>
    <xf numFmtId="0" fontId="13" fillId="0" borderId="6" xfId="1" applyFont="1" applyBorder="1" applyAlignment="1">
      <alignment horizontal="center"/>
    </xf>
    <xf numFmtId="0" fontId="8" fillId="0" borderId="22" xfId="1" applyFont="1" applyBorder="1"/>
    <xf numFmtId="1" fontId="35" fillId="0" borderId="4" xfId="1" applyNumberFormat="1" applyFont="1" applyBorder="1" applyAlignment="1">
      <alignment horizontal="center"/>
    </xf>
    <xf numFmtId="47" fontId="29" fillId="0" borderId="5" xfId="0" applyNumberFormat="1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30" fillId="0" borderId="9" xfId="1" applyFont="1" applyBorder="1" applyAlignment="1">
      <alignment horizontal="center" vertical="center"/>
    </xf>
    <xf numFmtId="0" fontId="30" fillId="0" borderId="10" xfId="1" applyFont="1" applyBorder="1" applyAlignment="1">
      <alignment horizontal="left" vertical="center"/>
    </xf>
    <xf numFmtId="0" fontId="30" fillId="0" borderId="10" xfId="1" applyFont="1" applyBorder="1" applyAlignment="1">
      <alignment horizontal="center" vertical="center"/>
    </xf>
    <xf numFmtId="0" fontId="47" fillId="0" borderId="28" xfId="0" applyFont="1" applyBorder="1" applyAlignment="1">
      <alignment horizontal="center"/>
    </xf>
    <xf numFmtId="0" fontId="47" fillId="0" borderId="6" xfId="0" applyFont="1" applyBorder="1" applyAlignment="1">
      <alignment horizontal="center"/>
    </xf>
    <xf numFmtId="1" fontId="88" fillId="0" borderId="12" xfId="1" applyNumberFormat="1" applyFont="1" applyBorder="1" applyAlignment="1">
      <alignment horizontal="center"/>
    </xf>
    <xf numFmtId="0" fontId="80" fillId="0" borderId="11" xfId="0" applyFont="1" applyFill="1" applyBorder="1"/>
    <xf numFmtId="47" fontId="79" fillId="0" borderId="11" xfId="1" applyNumberFormat="1" applyFont="1" applyBorder="1" applyAlignment="1">
      <alignment horizontal="center"/>
    </xf>
    <xf numFmtId="47" fontId="89" fillId="0" borderId="11" xfId="0" applyNumberFormat="1" applyFont="1" applyFill="1" applyBorder="1" applyAlignment="1">
      <alignment horizontal="center"/>
    </xf>
    <xf numFmtId="0" fontId="89" fillId="0" borderId="30" xfId="0" applyFont="1" applyFill="1" applyBorder="1" applyAlignment="1">
      <alignment horizontal="center"/>
    </xf>
    <xf numFmtId="0" fontId="52" fillId="0" borderId="1" xfId="0" applyFont="1" applyFill="1" applyBorder="1" applyAlignment="1">
      <alignment horizontal="center"/>
    </xf>
    <xf numFmtId="0" fontId="52" fillId="0" borderId="1" xfId="0" applyFont="1" applyBorder="1" applyAlignment="1">
      <alignment horizontal="center" wrapText="1"/>
    </xf>
    <xf numFmtId="0" fontId="52" fillId="0" borderId="1" xfId="0" applyFont="1" applyBorder="1" applyAlignment="1">
      <alignment horizontal="left"/>
    </xf>
    <xf numFmtId="0" fontId="57" fillId="0" borderId="35" xfId="0" applyFont="1" applyBorder="1" applyAlignment="1">
      <alignment horizontal="left"/>
    </xf>
    <xf numFmtId="0" fontId="52" fillId="0" borderId="5" xfId="0" applyFont="1" applyBorder="1" applyAlignment="1">
      <alignment horizontal="left"/>
    </xf>
    <xf numFmtId="0" fontId="52" fillId="2" borderId="5" xfId="0" applyFont="1" applyFill="1" applyBorder="1" applyAlignment="1">
      <alignment horizontal="center"/>
    </xf>
    <xf numFmtId="0" fontId="52" fillId="0" borderId="5" xfId="0" applyFont="1" applyBorder="1" applyAlignment="1">
      <alignment horizontal="center"/>
    </xf>
    <xf numFmtId="0" fontId="52" fillId="0" borderId="5" xfId="0" applyFont="1" applyFill="1" applyBorder="1" applyAlignment="1">
      <alignment horizontal="center"/>
    </xf>
    <xf numFmtId="0" fontId="52" fillId="2" borderId="70" xfId="0" applyFont="1" applyFill="1" applyBorder="1" applyAlignment="1">
      <alignment horizontal="center"/>
    </xf>
    <xf numFmtId="0" fontId="34" fillId="0" borderId="70" xfId="0" applyFont="1" applyBorder="1" applyAlignment="1">
      <alignment horizontal="center"/>
    </xf>
    <xf numFmtId="0" fontId="19" fillId="0" borderId="0" xfId="0" applyFont="1" applyAlignment="1"/>
    <xf numFmtId="0" fontId="14" fillId="0" borderId="0" xfId="1" applyFont="1" applyFill="1" applyBorder="1" applyAlignment="1">
      <alignment vertical="center"/>
    </xf>
    <xf numFmtId="0" fontId="58" fillId="0" borderId="0" xfId="1" applyFont="1" applyFill="1" applyBorder="1" applyAlignment="1">
      <alignment vertical="center"/>
    </xf>
    <xf numFmtId="0" fontId="34" fillId="0" borderId="8" xfId="0" applyFont="1" applyBorder="1" applyAlignment="1">
      <alignment horizontal="center"/>
    </xf>
    <xf numFmtId="169" fontId="34" fillId="0" borderId="8" xfId="0" applyNumberFormat="1" applyFont="1" applyBorder="1" applyAlignment="1">
      <alignment horizontal="center"/>
    </xf>
    <xf numFmtId="0" fontId="34" fillId="0" borderId="40" xfId="0" applyFont="1" applyBorder="1" applyAlignment="1">
      <alignment horizontal="center"/>
    </xf>
    <xf numFmtId="169" fontId="34" fillId="0" borderId="40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Border="1"/>
    <xf numFmtId="0" fontId="13" fillId="0" borderId="0" xfId="0" applyFont="1"/>
    <xf numFmtId="49" fontId="51" fillId="0" borderId="15" xfId="0" applyNumberFormat="1" applyFont="1" applyBorder="1" applyAlignment="1">
      <alignment horizontal="center" vertical="center" wrapText="1"/>
    </xf>
    <xf numFmtId="49" fontId="51" fillId="0" borderId="36" xfId="0" applyNumberFormat="1" applyFont="1" applyBorder="1" applyAlignment="1">
      <alignment horizontal="center" vertical="center" wrapText="1"/>
    </xf>
    <xf numFmtId="0" fontId="51" fillId="0" borderId="15" xfId="0" applyFont="1" applyFill="1" applyBorder="1" applyAlignment="1">
      <alignment horizontal="center" vertical="center" wrapText="1"/>
    </xf>
    <xf numFmtId="0" fontId="51" fillId="0" borderId="53" xfId="0" applyFont="1" applyFill="1" applyBorder="1" applyAlignment="1">
      <alignment horizontal="center" vertical="center" wrapText="1"/>
    </xf>
    <xf numFmtId="49" fontId="51" fillId="0" borderId="53" xfId="0" applyNumberFormat="1" applyFont="1" applyBorder="1" applyAlignment="1">
      <alignment horizontal="center" vertical="center" wrapText="1"/>
    </xf>
    <xf numFmtId="0" fontId="51" fillId="0" borderId="7" xfId="0" applyFont="1" applyBorder="1" applyAlignment="1">
      <alignment horizontal="center"/>
    </xf>
    <xf numFmtId="0" fontId="46" fillId="0" borderId="57" xfId="0" applyFont="1" applyBorder="1" applyAlignment="1">
      <alignment horizontal="center"/>
    </xf>
    <xf numFmtId="0" fontId="51" fillId="0" borderId="8" xfId="0" applyFont="1" applyBorder="1" applyAlignment="1">
      <alignment horizontal="center"/>
    </xf>
    <xf numFmtId="0" fontId="46" fillId="0" borderId="55" xfId="0" applyFont="1" applyBorder="1" applyAlignment="1">
      <alignment horizontal="center"/>
    </xf>
    <xf numFmtId="169" fontId="46" fillId="0" borderId="55" xfId="0" applyNumberFormat="1" applyFont="1" applyBorder="1" applyAlignment="1">
      <alignment horizontal="center"/>
    </xf>
    <xf numFmtId="169" fontId="46" fillId="0" borderId="8" xfId="0" applyNumberFormat="1" applyFont="1" applyBorder="1" applyAlignment="1">
      <alignment horizontal="center"/>
    </xf>
    <xf numFmtId="169" fontId="46" fillId="0" borderId="45" xfId="0" applyNumberFormat="1" applyFont="1" applyBorder="1" applyAlignment="1">
      <alignment horizontal="center"/>
    </xf>
    <xf numFmtId="0" fontId="46" fillId="0" borderId="45" xfId="0" applyFont="1" applyBorder="1" applyAlignment="1">
      <alignment horizontal="center"/>
    </xf>
    <xf numFmtId="0" fontId="51" fillId="0" borderId="40" xfId="0" applyFont="1" applyBorder="1" applyAlignment="1">
      <alignment horizontal="center"/>
    </xf>
    <xf numFmtId="0" fontId="46" fillId="0" borderId="59" xfId="0" applyFont="1" applyBorder="1" applyAlignment="1">
      <alignment horizontal="center"/>
    </xf>
    <xf numFmtId="169" fontId="46" fillId="0" borderId="59" xfId="0" applyNumberFormat="1" applyFont="1" applyBorder="1" applyAlignment="1">
      <alignment horizontal="center"/>
    </xf>
    <xf numFmtId="169" fontId="46" fillId="0" borderId="40" xfId="0" applyNumberFormat="1" applyFont="1" applyBorder="1" applyAlignment="1">
      <alignment horizontal="center"/>
    </xf>
    <xf numFmtId="169" fontId="46" fillId="0" borderId="70" xfId="0" applyNumberFormat="1" applyFont="1" applyBorder="1" applyAlignment="1">
      <alignment horizontal="center"/>
    </xf>
    <xf numFmtId="0" fontId="90" fillId="0" borderId="0" xfId="0" applyFont="1"/>
    <xf numFmtId="0" fontId="90" fillId="0" borderId="0" xfId="0" applyFont="1" applyAlignment="1">
      <alignment horizontal="center"/>
    </xf>
    <xf numFmtId="0" fontId="90" fillId="0" borderId="0" xfId="0" applyFont="1" applyBorder="1"/>
    <xf numFmtId="0" fontId="90" fillId="0" borderId="0" xfId="0" applyFont="1" applyBorder="1" applyAlignment="1">
      <alignment horizontal="center"/>
    </xf>
    <xf numFmtId="49" fontId="47" fillId="0" borderId="39" xfId="0" applyNumberFormat="1" applyFont="1" applyBorder="1" applyAlignment="1">
      <alignment horizontal="center" vertical="center" wrapText="1"/>
    </xf>
    <xf numFmtId="49" fontId="47" fillId="0" borderId="23" xfId="0" applyNumberFormat="1" applyFont="1" applyBorder="1" applyAlignment="1">
      <alignment horizontal="center" vertical="center" wrapText="1"/>
    </xf>
    <xf numFmtId="49" fontId="47" fillId="0" borderId="46" xfId="0" applyNumberFormat="1" applyFont="1" applyBorder="1" applyAlignment="1">
      <alignment horizontal="center" vertical="center" wrapText="1"/>
    </xf>
    <xf numFmtId="0" fontId="47" fillId="0" borderId="46" xfId="0" applyFont="1" applyFill="1" applyBorder="1" applyAlignment="1">
      <alignment horizontal="center" vertical="center" wrapText="1"/>
    </xf>
    <xf numFmtId="0" fontId="47" fillId="0" borderId="23" xfId="0" applyFont="1" applyFill="1" applyBorder="1" applyAlignment="1">
      <alignment horizontal="center" vertical="center" wrapText="1"/>
    </xf>
    <xf numFmtId="49" fontId="47" fillId="0" borderId="44" xfId="0" applyNumberFormat="1" applyFont="1" applyBorder="1" applyAlignment="1">
      <alignment horizontal="center" vertical="center" wrapText="1"/>
    </xf>
    <xf numFmtId="0" fontId="47" fillId="0" borderId="20" xfId="0" applyFont="1" applyBorder="1" applyAlignment="1">
      <alignment horizontal="center"/>
    </xf>
    <xf numFmtId="169" fontId="34" fillId="0" borderId="55" xfId="0" applyNumberFormat="1" applyFont="1" applyBorder="1" applyAlignment="1">
      <alignment horizontal="center"/>
    </xf>
    <xf numFmtId="0" fontId="47" fillId="0" borderId="35" xfId="0" applyFont="1" applyBorder="1" applyAlignment="1">
      <alignment horizontal="center"/>
    </xf>
    <xf numFmtId="169" fontId="34" fillId="0" borderId="59" xfId="0" applyNumberFormat="1" applyFont="1" applyBorder="1" applyAlignment="1">
      <alignment horizontal="center"/>
    </xf>
    <xf numFmtId="49" fontId="47" fillId="0" borderId="43" xfId="0" applyNumberFormat="1" applyFont="1" applyBorder="1" applyAlignment="1">
      <alignment horizontal="center" vertical="center" wrapText="1"/>
    </xf>
    <xf numFmtId="49" fontId="47" fillId="0" borderId="25" xfId="0" applyNumberFormat="1" applyFont="1" applyBorder="1" applyAlignment="1">
      <alignment horizontal="center" vertical="center" wrapText="1"/>
    </xf>
    <xf numFmtId="0" fontId="47" fillId="0" borderId="43" xfId="0" applyFont="1" applyFill="1" applyBorder="1" applyAlignment="1">
      <alignment horizontal="center" vertical="center" wrapText="1"/>
    </xf>
    <xf numFmtId="49" fontId="47" fillId="0" borderId="54" xfId="0" applyNumberFormat="1" applyFont="1" applyBorder="1" applyAlignment="1">
      <alignment horizontal="center" vertical="center" wrapText="1"/>
    </xf>
    <xf numFmtId="0" fontId="47" fillId="0" borderId="21" xfId="0" applyFont="1" applyBorder="1" applyAlignment="1">
      <alignment horizontal="center"/>
    </xf>
    <xf numFmtId="0" fontId="34" fillId="0" borderId="22" xfId="0" applyFont="1" applyBorder="1" applyAlignment="1">
      <alignment horizontal="center"/>
    </xf>
    <xf numFmtId="0" fontId="52" fillId="0" borderId="22" xfId="0" applyFont="1" applyFill="1" applyBorder="1" applyAlignment="1">
      <alignment horizontal="left"/>
    </xf>
    <xf numFmtId="169" fontId="34" fillId="0" borderId="22" xfId="0" applyNumberFormat="1" applyFont="1" applyBorder="1" applyAlignment="1">
      <alignment horizontal="center"/>
    </xf>
    <xf numFmtId="0" fontId="34" fillId="0" borderId="28" xfId="0" applyFont="1" applyBorder="1" applyAlignment="1">
      <alignment horizontal="center"/>
    </xf>
    <xf numFmtId="0" fontId="34" fillId="0" borderId="3" xfId="0" applyFont="1" applyBorder="1" applyAlignment="1">
      <alignment horizontal="center"/>
    </xf>
    <xf numFmtId="0" fontId="47" fillId="0" borderId="4" xfId="0" applyFont="1" applyBorder="1" applyAlignment="1">
      <alignment horizontal="center"/>
    </xf>
    <xf numFmtId="0" fontId="52" fillId="0" borderId="5" xfId="0" applyFont="1" applyFill="1" applyBorder="1"/>
    <xf numFmtId="0" fontId="34" fillId="0" borderId="6" xfId="0" applyFont="1" applyBorder="1" applyAlignment="1">
      <alignment horizontal="center"/>
    </xf>
    <xf numFmtId="169" fontId="46" fillId="0" borderId="46" xfId="0" applyNumberFormat="1" applyFont="1" applyBorder="1" applyAlignment="1">
      <alignment horizontal="center"/>
    </xf>
    <xf numFmtId="169" fontId="46" fillId="0" borderId="23" xfId="0" applyNumberFormat="1" applyFont="1" applyBorder="1" applyAlignment="1">
      <alignment horizontal="center"/>
    </xf>
    <xf numFmtId="169" fontId="46" fillId="0" borderId="44" xfId="0" applyNumberFormat="1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" xfId="0" applyFont="1" applyFill="1" applyBorder="1" applyAlignment="1">
      <alignment wrapText="1"/>
    </xf>
    <xf numFmtId="0" fontId="57" fillId="0" borderId="23" xfId="0" applyFont="1" applyBorder="1" applyAlignment="1">
      <alignment horizontal="left"/>
    </xf>
    <xf numFmtId="0" fontId="57" fillId="0" borderId="8" xfId="0" applyFont="1" applyBorder="1" applyAlignment="1">
      <alignment horizontal="left"/>
    </xf>
    <xf numFmtId="0" fontId="57" fillId="0" borderId="40" xfId="0" applyFont="1" applyBorder="1" applyAlignment="1">
      <alignment horizontal="left" wrapText="1"/>
    </xf>
    <xf numFmtId="0" fontId="76" fillId="0" borderId="0" xfId="3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9" fontId="73" fillId="0" borderId="0" xfId="3" applyNumberFormat="1" applyFill="1" applyBorder="1" applyAlignment="1">
      <alignment horizontal="center" vertical="center"/>
    </xf>
    <xf numFmtId="0" fontId="76" fillId="11" borderId="31" xfId="3" applyFont="1" applyFill="1" applyBorder="1" applyAlignment="1">
      <alignment horizontal="left" vertical="center"/>
    </xf>
    <xf numFmtId="0" fontId="76" fillId="11" borderId="24" xfId="3" applyFont="1" applyFill="1" applyBorder="1" applyAlignment="1">
      <alignment horizontal="center" vertical="center"/>
    </xf>
    <xf numFmtId="0" fontId="76" fillId="11" borderId="65" xfId="3" applyFont="1" applyFill="1" applyBorder="1" applyAlignment="1">
      <alignment horizontal="center" vertical="center"/>
    </xf>
    <xf numFmtId="0" fontId="73" fillId="10" borderId="21" xfId="3" applyFill="1" applyBorder="1" applyAlignment="1">
      <alignment horizontal="center" vertical="center"/>
    </xf>
    <xf numFmtId="20" fontId="73" fillId="0" borderId="22" xfId="3" quotePrefix="1" applyNumberFormat="1" applyBorder="1" applyAlignment="1">
      <alignment horizontal="center" vertical="center"/>
    </xf>
    <xf numFmtId="0" fontId="73" fillId="0" borderId="22" xfId="3" quotePrefix="1" applyBorder="1" applyAlignment="1">
      <alignment horizontal="center" vertical="center"/>
    </xf>
    <xf numFmtId="0" fontId="73" fillId="0" borderId="22" xfId="3" applyBorder="1" applyAlignment="1">
      <alignment horizontal="center" vertical="center"/>
    </xf>
    <xf numFmtId="49" fontId="73" fillId="0" borderId="22" xfId="3" applyNumberFormat="1" applyBorder="1" applyAlignment="1">
      <alignment horizontal="center" vertical="center"/>
    </xf>
    <xf numFmtId="0" fontId="73" fillId="0" borderId="28" xfId="3" applyBorder="1" applyAlignment="1">
      <alignment horizontal="center" vertical="center"/>
    </xf>
    <xf numFmtId="20" fontId="73" fillId="0" borderId="2" xfId="3" quotePrefix="1" applyNumberFormat="1" applyBorder="1" applyAlignment="1">
      <alignment horizontal="center" vertical="center"/>
    </xf>
    <xf numFmtId="0" fontId="73" fillId="0" borderId="3" xfId="3" applyBorder="1" applyAlignment="1">
      <alignment horizontal="center" vertical="center"/>
    </xf>
    <xf numFmtId="20" fontId="73" fillId="0" borderId="4" xfId="3" quotePrefix="1" applyNumberFormat="1" applyBorder="1" applyAlignment="1">
      <alignment horizontal="center" vertical="center"/>
    </xf>
    <xf numFmtId="20" fontId="73" fillId="0" borderId="5" xfId="3" quotePrefix="1" applyNumberFormat="1" applyBorder="1" applyAlignment="1">
      <alignment horizontal="center" vertical="center"/>
    </xf>
    <xf numFmtId="0" fontId="73" fillId="10" borderId="5" xfId="3" applyFill="1" applyBorder="1" applyAlignment="1">
      <alignment horizontal="center" vertical="center"/>
    </xf>
    <xf numFmtId="0" fontId="73" fillId="0" borderId="5" xfId="3" quotePrefix="1" applyBorder="1" applyAlignment="1">
      <alignment horizontal="center" vertical="center"/>
    </xf>
    <xf numFmtId="0" fontId="73" fillId="0" borderId="5" xfId="3" applyBorder="1" applyAlignment="1">
      <alignment horizontal="center" vertical="center"/>
    </xf>
    <xf numFmtId="49" fontId="73" fillId="0" borderId="5" xfId="3" applyNumberFormat="1" applyBorder="1" applyAlignment="1">
      <alignment horizontal="center" vertical="center"/>
    </xf>
    <xf numFmtId="0" fontId="73" fillId="0" borderId="6" xfId="3" applyBorder="1" applyAlignment="1">
      <alignment horizontal="center" vertical="center"/>
    </xf>
    <xf numFmtId="49" fontId="73" fillId="0" borderId="0" xfId="3" quotePrefix="1" applyNumberFormat="1" applyBorder="1" applyAlignment="1">
      <alignment horizontal="center" vertical="center"/>
    </xf>
    <xf numFmtId="0" fontId="36" fillId="0" borderId="24" xfId="3" applyFont="1" applyBorder="1" applyAlignment="1">
      <alignment horizontal="center" vertical="center"/>
    </xf>
    <xf numFmtId="49" fontId="73" fillId="0" borderId="0" xfId="3" applyNumberFormat="1" applyBorder="1" applyAlignment="1">
      <alignment horizontal="center" vertical="center"/>
    </xf>
    <xf numFmtId="49" fontId="73" fillId="0" borderId="22" xfId="3" quotePrefix="1" applyNumberFormat="1" applyBorder="1" applyAlignment="1">
      <alignment horizontal="center" vertical="center"/>
    </xf>
    <xf numFmtId="49" fontId="73" fillId="10" borderId="1" xfId="3" applyNumberFormat="1" applyFill="1" applyBorder="1" applyAlignment="1">
      <alignment horizontal="center" vertical="center"/>
    </xf>
    <xf numFmtId="49" fontId="73" fillId="0" borderId="5" xfId="3" quotePrefix="1" applyNumberFormat="1" applyBorder="1" applyAlignment="1">
      <alignment horizontal="center" vertical="center"/>
    </xf>
    <xf numFmtId="49" fontId="73" fillId="10" borderId="5" xfId="3" applyNumberFormat="1" applyFill="1" applyBorder="1" applyAlignment="1">
      <alignment horizontal="center" vertical="center"/>
    </xf>
    <xf numFmtId="0" fontId="76" fillId="11" borderId="39" xfId="3" applyFont="1" applyFill="1" applyBorder="1" applyAlignment="1">
      <alignment horizontal="left" vertical="center"/>
    </xf>
    <xf numFmtId="0" fontId="76" fillId="11" borderId="20" xfId="3" applyFont="1" applyFill="1" applyBorder="1" applyAlignment="1">
      <alignment horizontal="left" vertical="center"/>
    </xf>
    <xf numFmtId="0" fontId="76" fillId="11" borderId="35" xfId="3" applyFont="1" applyFill="1" applyBorder="1" applyAlignment="1">
      <alignment horizontal="left" vertical="center"/>
    </xf>
    <xf numFmtId="49" fontId="73" fillId="10" borderId="21" xfId="3" applyNumberFormat="1" applyFill="1" applyBorder="1" applyAlignment="1">
      <alignment horizontal="center" vertical="center"/>
    </xf>
    <xf numFmtId="49" fontId="73" fillId="0" borderId="2" xfId="3" quotePrefix="1" applyNumberFormat="1" applyBorder="1" applyAlignment="1">
      <alignment horizontal="center" vertical="center"/>
    </xf>
    <xf numFmtId="49" fontId="73" fillId="0" borderId="4" xfId="3" quotePrefix="1" applyNumberFormat="1" applyBorder="1" applyAlignment="1">
      <alignment horizontal="center" vertical="center"/>
    </xf>
    <xf numFmtId="49" fontId="73" fillId="0" borderId="28" xfId="3" applyNumberFormat="1" applyBorder="1" applyAlignment="1">
      <alignment horizontal="center" vertical="center"/>
    </xf>
    <xf numFmtId="49" fontId="73" fillId="0" borderId="3" xfId="3" applyNumberFormat="1" applyBorder="1" applyAlignment="1">
      <alignment horizontal="center" vertical="center"/>
    </xf>
    <xf numFmtId="49" fontId="73" fillId="0" borderId="6" xfId="3" applyNumberFormat="1" applyBorder="1" applyAlignment="1">
      <alignment horizontal="center" vertical="center"/>
    </xf>
    <xf numFmtId="0" fontId="36" fillId="5" borderId="24" xfId="3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47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52" fillId="0" borderId="39" xfId="0" applyFont="1" applyFill="1" applyBorder="1"/>
    <xf numFmtId="1" fontId="31" fillId="0" borderId="22" xfId="0" applyNumberFormat="1" applyFont="1" applyBorder="1" applyAlignment="1">
      <alignment horizontal="center" vertical="center" wrapText="1"/>
    </xf>
    <xf numFmtId="165" fontId="30" fillId="0" borderId="22" xfId="0" applyNumberFormat="1" applyFont="1" applyBorder="1" applyAlignment="1">
      <alignment horizontal="center" vertical="center" wrapText="1"/>
    </xf>
    <xf numFmtId="1" fontId="31" fillId="0" borderId="1" xfId="0" applyNumberFormat="1" applyFont="1" applyBorder="1" applyAlignment="1">
      <alignment horizontal="center" vertical="center" wrapText="1"/>
    </xf>
    <xf numFmtId="165" fontId="30" fillId="0" borderId="1" xfId="0" applyNumberFormat="1" applyFont="1" applyBorder="1" applyAlignment="1">
      <alignment horizontal="center" vertical="center" wrapText="1"/>
    </xf>
    <xf numFmtId="1" fontId="31" fillId="0" borderId="5" xfId="0" applyNumberFormat="1" applyFont="1" applyBorder="1" applyAlignment="1">
      <alignment horizontal="center" vertical="center" wrapText="1"/>
    </xf>
    <xf numFmtId="165" fontId="30" fillId="0" borderId="5" xfId="0" applyNumberFormat="1" applyFont="1" applyBorder="1" applyAlignment="1">
      <alignment horizontal="center" vertical="center" wrapText="1"/>
    </xf>
    <xf numFmtId="0" fontId="36" fillId="4" borderId="27" xfId="0" applyFont="1" applyFill="1" applyBorder="1" applyAlignment="1">
      <alignment horizontal="center" vertical="center"/>
    </xf>
    <xf numFmtId="0" fontId="30" fillId="4" borderId="9" xfId="0" applyFont="1" applyFill="1" applyBorder="1" applyAlignment="1">
      <alignment horizontal="center" vertical="center" wrapText="1"/>
    </xf>
    <xf numFmtId="0" fontId="30" fillId="4" borderId="10" xfId="0" applyFont="1" applyFill="1" applyBorder="1" applyAlignment="1">
      <alignment horizontal="center" vertical="center" wrapText="1"/>
    </xf>
    <xf numFmtId="0" fontId="30" fillId="4" borderId="14" xfId="0" applyFont="1" applyFill="1" applyBorder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93" fillId="0" borderId="21" xfId="0" applyFont="1" applyBorder="1" applyAlignment="1">
      <alignment horizontal="center"/>
    </xf>
    <xf numFmtId="0" fontId="94" fillId="0" borderId="1" xfId="0" applyFont="1" applyFill="1" applyBorder="1"/>
    <xf numFmtId="46" fontId="93" fillId="0" borderId="11" xfId="0" applyNumberFormat="1" applyFont="1" applyBorder="1" applyAlignment="1">
      <alignment horizontal="center"/>
    </xf>
    <xf numFmtId="46" fontId="93" fillId="0" borderId="1" xfId="0" applyNumberFormat="1" applyFont="1" applyBorder="1" applyAlignment="1">
      <alignment horizontal="center"/>
    </xf>
    <xf numFmtId="165" fontId="95" fillId="0" borderId="22" xfId="0" applyNumberFormat="1" applyFont="1" applyBorder="1" applyAlignment="1">
      <alignment horizontal="center"/>
    </xf>
    <xf numFmtId="165" fontId="96" fillId="0" borderId="22" xfId="0" applyNumberFormat="1" applyFont="1" applyBorder="1" applyAlignment="1">
      <alignment horizontal="center"/>
    </xf>
    <xf numFmtId="1" fontId="96" fillId="0" borderId="28" xfId="0" applyNumberFormat="1" applyFont="1" applyBorder="1" applyAlignment="1">
      <alignment horizontal="center"/>
    </xf>
    <xf numFmtId="0" fontId="93" fillId="0" borderId="2" xfId="0" applyFont="1" applyBorder="1" applyAlignment="1">
      <alignment horizontal="center"/>
    </xf>
    <xf numFmtId="165" fontId="95" fillId="0" borderId="1" xfId="0" applyNumberFormat="1" applyFont="1" applyBorder="1" applyAlignment="1">
      <alignment horizontal="center"/>
    </xf>
    <xf numFmtId="165" fontId="96" fillId="0" borderId="1" xfId="0" applyNumberFormat="1" applyFont="1" applyBorder="1" applyAlignment="1">
      <alignment horizontal="center"/>
    </xf>
    <xf numFmtId="1" fontId="96" fillId="0" borderId="3" xfId="0" applyNumberFormat="1" applyFont="1" applyBorder="1" applyAlignment="1">
      <alignment horizontal="center"/>
    </xf>
    <xf numFmtId="0" fontId="97" fillId="0" borderId="1" xfId="0" applyFont="1" applyFill="1" applyBorder="1"/>
    <xf numFmtId="21" fontId="32" fillId="0" borderId="0" xfId="0" applyNumberFormat="1" applyFont="1" applyAlignment="1">
      <alignment horizontal="left"/>
    </xf>
    <xf numFmtId="0" fontId="93" fillId="0" borderId="4" xfId="0" applyFont="1" applyBorder="1" applyAlignment="1">
      <alignment horizontal="center"/>
    </xf>
    <xf numFmtId="0" fontId="97" fillId="0" borderId="5" xfId="0" applyFont="1" applyFill="1" applyBorder="1"/>
    <xf numFmtId="46" fontId="93" fillId="0" borderId="61" xfId="0" applyNumberFormat="1" applyFont="1" applyBorder="1" applyAlignment="1">
      <alignment horizontal="center"/>
    </xf>
    <xf numFmtId="46" fontId="93" fillId="0" borderId="5" xfId="0" applyNumberFormat="1" applyFont="1" applyBorder="1" applyAlignment="1">
      <alignment horizontal="center"/>
    </xf>
    <xf numFmtId="165" fontId="95" fillId="0" borderId="5" xfId="0" applyNumberFormat="1" applyFont="1" applyBorder="1" applyAlignment="1">
      <alignment horizontal="center"/>
    </xf>
    <xf numFmtId="165" fontId="96" fillId="0" borderId="5" xfId="0" applyNumberFormat="1" applyFont="1" applyBorder="1" applyAlignment="1">
      <alignment horizontal="center"/>
    </xf>
    <xf numFmtId="1" fontId="96" fillId="0" borderId="6" xfId="0" applyNumberFormat="1" applyFont="1" applyBorder="1" applyAlignment="1">
      <alignment horizontal="center"/>
    </xf>
    <xf numFmtId="0" fontId="32" fillId="0" borderId="39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0" borderId="35" xfId="0" applyFont="1" applyBorder="1" applyAlignment="1">
      <alignment horizontal="center"/>
    </xf>
    <xf numFmtId="0" fontId="30" fillId="4" borderId="29" xfId="0" applyFont="1" applyFill="1" applyBorder="1" applyAlignment="1">
      <alignment horizontal="center" vertical="center" wrapText="1"/>
    </xf>
    <xf numFmtId="46" fontId="32" fillId="0" borderId="1" xfId="0" applyNumberFormat="1" applyFont="1" applyBorder="1" applyAlignment="1">
      <alignment horizontal="center" vertical="center" wrapText="1"/>
    </xf>
    <xf numFmtId="165" fontId="35" fillId="0" borderId="1" xfId="0" applyNumberFormat="1" applyFont="1" applyBorder="1" applyAlignment="1">
      <alignment horizontal="center" vertical="center" wrapText="1"/>
    </xf>
    <xf numFmtId="165" fontId="29" fillId="0" borderId="1" xfId="0" applyNumberFormat="1" applyFont="1" applyBorder="1" applyAlignment="1">
      <alignment horizontal="center" vertical="center" wrapText="1"/>
    </xf>
    <xf numFmtId="1" fontId="29" fillId="0" borderId="3" xfId="0" applyNumberFormat="1" applyFont="1" applyBorder="1" applyAlignment="1">
      <alignment horizontal="center" vertical="center" wrapText="1"/>
    </xf>
    <xf numFmtId="0" fontId="46" fillId="0" borderId="4" xfId="0" applyFont="1" applyFill="1" applyBorder="1" applyAlignment="1">
      <alignment vertical="center" wrapText="1"/>
    </xf>
    <xf numFmtId="46" fontId="32" fillId="0" borderId="5" xfId="0" applyNumberFormat="1" applyFont="1" applyBorder="1" applyAlignment="1">
      <alignment horizontal="center" vertical="center" wrapText="1"/>
    </xf>
    <xf numFmtId="165" fontId="35" fillId="0" borderId="5" xfId="0" applyNumberFormat="1" applyFont="1" applyBorder="1" applyAlignment="1">
      <alignment horizontal="center" vertical="center" wrapText="1"/>
    </xf>
    <xf numFmtId="165" fontId="29" fillId="0" borderId="5" xfId="0" applyNumberFormat="1" applyFont="1" applyBorder="1" applyAlignment="1">
      <alignment horizontal="center" vertical="center" wrapText="1"/>
    </xf>
    <xf numFmtId="1" fontId="29" fillId="0" borderId="6" xfId="0" applyNumberFormat="1" applyFont="1" applyBorder="1" applyAlignment="1">
      <alignment horizontal="center" vertical="center" wrapText="1"/>
    </xf>
    <xf numFmtId="0" fontId="46" fillId="0" borderId="21" xfId="0" applyFont="1" applyBorder="1" applyAlignment="1">
      <alignment vertical="center"/>
    </xf>
    <xf numFmtId="46" fontId="32" fillId="0" borderId="22" xfId="0" applyNumberFormat="1" applyFont="1" applyBorder="1" applyAlignment="1">
      <alignment horizontal="center" vertical="center"/>
    </xf>
    <xf numFmtId="165" fontId="35" fillId="0" borderId="22" xfId="0" applyNumberFormat="1" applyFont="1" applyBorder="1" applyAlignment="1">
      <alignment horizontal="center" vertical="center"/>
    </xf>
    <xf numFmtId="165" fontId="29" fillId="0" borderId="22" xfId="0" applyNumberFormat="1" applyFont="1" applyBorder="1" applyAlignment="1">
      <alignment horizontal="center" vertical="center"/>
    </xf>
    <xf numFmtId="1" fontId="29" fillId="0" borderId="28" xfId="0" applyNumberFormat="1" applyFont="1" applyBorder="1" applyAlignment="1">
      <alignment horizontal="center" vertical="center"/>
    </xf>
    <xf numFmtId="0" fontId="46" fillId="0" borderId="2" xfId="0" applyFont="1" applyFill="1" applyBorder="1" applyAlignment="1">
      <alignment horizontal="left" vertical="center"/>
    </xf>
    <xf numFmtId="46" fontId="32" fillId="0" borderId="1" xfId="0" applyNumberFormat="1" applyFont="1" applyBorder="1" applyAlignment="1">
      <alignment horizontal="center" vertical="center"/>
    </xf>
    <xf numFmtId="165" fontId="35" fillId="0" borderId="1" xfId="0" applyNumberFormat="1" applyFont="1" applyBorder="1" applyAlignment="1">
      <alignment horizontal="center" vertical="center"/>
    </xf>
    <xf numFmtId="165" fontId="29" fillId="0" borderId="1" xfId="0" applyNumberFormat="1" applyFont="1" applyBorder="1" applyAlignment="1">
      <alignment horizontal="center" vertical="center"/>
    </xf>
    <xf numFmtId="1" fontId="29" fillId="0" borderId="3" xfId="0" applyNumberFormat="1" applyFont="1" applyBorder="1" applyAlignment="1">
      <alignment horizontal="center" vertical="center"/>
    </xf>
    <xf numFmtId="0" fontId="46" fillId="0" borderId="2" xfId="0" applyFont="1" applyFill="1" applyBorder="1" applyAlignment="1">
      <alignment vertical="center"/>
    </xf>
    <xf numFmtId="0" fontId="46" fillId="0" borderId="2" xfId="0" applyFont="1" applyBorder="1" applyAlignment="1">
      <alignment vertical="center"/>
    </xf>
    <xf numFmtId="0" fontId="46" fillId="0" borderId="2" xfId="0" applyFont="1" applyBorder="1" applyAlignment="1">
      <alignment horizontal="left" vertical="center"/>
    </xf>
    <xf numFmtId="0" fontId="38" fillId="0" borderId="38" xfId="0" applyFont="1" applyBorder="1" applyAlignment="1">
      <alignment horizontal="center" vertical="center" wrapText="1"/>
    </xf>
    <xf numFmtId="0" fontId="38" fillId="3" borderId="15" xfId="0" applyFont="1" applyFill="1" applyBorder="1" applyAlignment="1">
      <alignment horizontal="center" vertical="center" wrapText="1"/>
    </xf>
    <xf numFmtId="0" fontId="45" fillId="2" borderId="72" xfId="0" applyFont="1" applyFill="1" applyBorder="1" applyAlignment="1">
      <alignment horizontal="center" vertical="center" wrapText="1"/>
    </xf>
    <xf numFmtId="0" fontId="39" fillId="0" borderId="19" xfId="0" applyFont="1" applyBorder="1" applyAlignment="1">
      <alignment horizontal="center"/>
    </xf>
    <xf numFmtId="0" fontId="44" fillId="0" borderId="37" xfId="0" applyNumberFormat="1" applyFont="1" applyBorder="1" applyAlignment="1">
      <alignment horizontal="center"/>
    </xf>
    <xf numFmtId="2" fontId="74" fillId="3" borderId="23" xfId="0" applyNumberFormat="1" applyFont="1" applyFill="1" applyBorder="1" applyAlignment="1">
      <alignment horizontal="center"/>
    </xf>
    <xf numFmtId="0" fontId="40" fillId="0" borderId="48" xfId="0" applyFont="1" applyBorder="1" applyAlignment="1">
      <alignment horizontal="center"/>
    </xf>
    <xf numFmtId="0" fontId="39" fillId="0" borderId="20" xfId="0" applyFont="1" applyBorder="1" applyAlignment="1">
      <alignment horizontal="center"/>
    </xf>
    <xf numFmtId="0" fontId="44" fillId="0" borderId="31" xfId="0" applyNumberFormat="1" applyFont="1" applyBorder="1" applyAlignment="1">
      <alignment horizontal="center"/>
    </xf>
    <xf numFmtId="2" fontId="74" fillId="3" borderId="8" xfId="0" applyNumberFormat="1" applyFont="1" applyFill="1" applyBorder="1" applyAlignment="1">
      <alignment horizontal="center"/>
    </xf>
    <xf numFmtId="0" fontId="40" fillId="0" borderId="13" xfId="0" applyFont="1" applyBorder="1" applyAlignment="1">
      <alignment horizontal="center"/>
    </xf>
    <xf numFmtId="2" fontId="40" fillId="0" borderId="13" xfId="0" applyNumberFormat="1" applyFont="1" applyBorder="1" applyAlignment="1">
      <alignment horizontal="center"/>
    </xf>
    <xf numFmtId="2" fontId="44" fillId="0" borderId="1" xfId="0" applyNumberFormat="1" applyFont="1" applyBorder="1" applyAlignment="1">
      <alignment horizontal="center"/>
    </xf>
    <xf numFmtId="2" fontId="43" fillId="0" borderId="11" xfId="0" applyNumberFormat="1" applyFont="1" applyBorder="1" applyAlignment="1">
      <alignment horizontal="center"/>
    </xf>
    <xf numFmtId="0" fontId="44" fillId="0" borderId="41" xfId="0" applyNumberFormat="1" applyFont="1" applyBorder="1" applyAlignment="1">
      <alignment horizontal="center"/>
    </xf>
    <xf numFmtId="2" fontId="74" fillId="3" borderId="7" xfId="0" applyNumberFormat="1" applyFont="1" applyFill="1" applyBorder="1" applyAlignment="1">
      <alignment horizontal="center"/>
    </xf>
    <xf numFmtId="0" fontId="40" fillId="0" borderId="63" xfId="0" applyFont="1" applyBorder="1" applyAlignment="1">
      <alignment horizontal="center"/>
    </xf>
    <xf numFmtId="0" fontId="39" fillId="0" borderId="35" xfId="0" applyFont="1" applyBorder="1" applyAlignment="1">
      <alignment horizontal="center"/>
    </xf>
    <xf numFmtId="0" fontId="44" fillId="0" borderId="32" xfId="0" applyNumberFormat="1" applyFont="1" applyBorder="1" applyAlignment="1">
      <alignment horizontal="center"/>
    </xf>
    <xf numFmtId="2" fontId="74" fillId="3" borderId="40" xfId="0" applyNumberFormat="1" applyFont="1" applyFill="1" applyBorder="1" applyAlignment="1">
      <alignment horizontal="center"/>
    </xf>
    <xf numFmtId="0" fontId="40" fillId="0" borderId="34" xfId="0" applyFont="1" applyBorder="1" applyAlignment="1">
      <alignment horizontal="center"/>
    </xf>
    <xf numFmtId="0" fontId="36" fillId="0" borderId="15" xfId="0" applyFont="1" applyBorder="1" applyAlignment="1">
      <alignment horizontal="center" vertical="center" wrapText="1"/>
    </xf>
    <xf numFmtId="0" fontId="30" fillId="0" borderId="72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 wrapText="1"/>
    </xf>
    <xf numFmtId="0" fontId="30" fillId="3" borderId="15" xfId="0" applyFont="1" applyFill="1" applyBorder="1" applyAlignment="1">
      <alignment horizontal="center" vertical="center" wrapText="1"/>
    </xf>
    <xf numFmtId="0" fontId="42" fillId="2" borderId="72" xfId="0" applyFont="1" applyFill="1" applyBorder="1" applyAlignment="1">
      <alignment horizontal="center" vertical="center" wrapText="1"/>
    </xf>
    <xf numFmtId="0" fontId="46" fillId="0" borderId="23" xfId="0" applyFont="1" applyBorder="1" applyAlignment="1">
      <alignment horizontal="center"/>
    </xf>
    <xf numFmtId="0" fontId="51" fillId="0" borderId="48" xfId="0" applyFont="1" applyFill="1" applyBorder="1"/>
    <xf numFmtId="2" fontId="75" fillId="3" borderId="23" xfId="0" applyNumberFormat="1" applyFont="1" applyFill="1" applyBorder="1" applyAlignment="1">
      <alignment horizontal="center"/>
    </xf>
    <xf numFmtId="0" fontId="46" fillId="0" borderId="8" xfId="0" applyFont="1" applyBorder="1" applyAlignment="1">
      <alignment horizontal="center"/>
    </xf>
    <xf numFmtId="0" fontId="51" fillId="0" borderId="13" xfId="0" applyFont="1" applyFill="1" applyBorder="1" applyAlignment="1">
      <alignment horizontal="left"/>
    </xf>
    <xf numFmtId="2" fontId="75" fillId="3" borderId="8" xfId="0" applyNumberFormat="1" applyFont="1" applyFill="1" applyBorder="1" applyAlignment="1">
      <alignment horizontal="center"/>
    </xf>
    <xf numFmtId="0" fontId="44" fillId="0" borderId="31" xfId="3" applyNumberFormat="1" applyFont="1" applyBorder="1" applyAlignment="1">
      <alignment horizontal="center"/>
    </xf>
    <xf numFmtId="2" fontId="30" fillId="3" borderId="8" xfId="3" applyNumberFormat="1" applyFont="1" applyFill="1" applyBorder="1" applyAlignment="1">
      <alignment horizontal="center"/>
    </xf>
    <xf numFmtId="0" fontId="40" fillId="0" borderId="13" xfId="3" applyFont="1" applyBorder="1" applyAlignment="1">
      <alignment horizontal="center"/>
    </xf>
    <xf numFmtId="0" fontId="46" fillId="0" borderId="13" xfId="0" applyFont="1" applyFill="1" applyBorder="1"/>
    <xf numFmtId="0" fontId="46" fillId="0" borderId="40" xfId="0" applyFont="1" applyBorder="1" applyAlignment="1">
      <alignment horizontal="center"/>
    </xf>
    <xf numFmtId="0" fontId="46" fillId="0" borderId="34" xfId="0" applyFont="1" applyFill="1" applyBorder="1"/>
    <xf numFmtId="0" fontId="44" fillId="0" borderId="5" xfId="3" applyNumberFormat="1" applyFont="1" applyBorder="1" applyAlignment="1">
      <alignment horizontal="center"/>
    </xf>
    <xf numFmtId="2" fontId="75" fillId="3" borderId="40" xfId="0" applyNumberFormat="1" applyFont="1" applyFill="1" applyBorder="1" applyAlignment="1">
      <alignment horizontal="center"/>
    </xf>
    <xf numFmtId="0" fontId="98" fillId="0" borderId="0" xfId="0" applyFont="1" applyAlignment="1"/>
    <xf numFmtId="0" fontId="30" fillId="0" borderId="15" xfId="0" applyFont="1" applyBorder="1" applyAlignment="1">
      <alignment horizontal="center" vertical="center" wrapText="1"/>
    </xf>
    <xf numFmtId="0" fontId="95" fillId="0" borderId="7" xfId="0" applyFont="1" applyBorder="1" applyAlignment="1">
      <alignment horizontal="center"/>
    </xf>
    <xf numFmtId="0" fontId="99" fillId="2" borderId="63" xfId="0" applyFont="1" applyFill="1" applyBorder="1" applyAlignment="1">
      <alignment horizontal="left"/>
    </xf>
    <xf numFmtId="0" fontId="95" fillId="0" borderId="8" xfId="0" applyFont="1" applyBorder="1" applyAlignment="1">
      <alignment horizontal="center"/>
    </xf>
    <xf numFmtId="0" fontId="99" fillId="2" borderId="13" xfId="0" applyFont="1" applyFill="1" applyBorder="1" applyAlignment="1">
      <alignment horizontal="left"/>
    </xf>
    <xf numFmtId="0" fontId="95" fillId="0" borderId="40" xfId="0" applyFont="1" applyBorder="1" applyAlignment="1">
      <alignment horizontal="center"/>
    </xf>
    <xf numFmtId="0" fontId="99" fillId="2" borderId="34" xfId="0" applyFont="1" applyFill="1" applyBorder="1" applyAlignment="1">
      <alignment horizontal="left"/>
    </xf>
    <xf numFmtId="0" fontId="43" fillId="0" borderId="5" xfId="0" applyNumberFormat="1" applyFont="1" applyBorder="1" applyAlignment="1">
      <alignment horizontal="center"/>
    </xf>
    <xf numFmtId="0" fontId="44" fillId="0" borderId="32" xfId="3" applyNumberFormat="1" applyFont="1" applyBorder="1" applyAlignment="1">
      <alignment horizontal="center"/>
    </xf>
    <xf numFmtId="166" fontId="39" fillId="0" borderId="49" xfId="0" applyNumberFormat="1" applyFont="1" applyFill="1" applyBorder="1" applyAlignment="1">
      <alignment horizontal="center"/>
    </xf>
    <xf numFmtId="0" fontId="51" fillId="0" borderId="2" xfId="0" applyFont="1" applyBorder="1"/>
    <xf numFmtId="0" fontId="0" fillId="2" borderId="66" xfId="0" applyFill="1" applyBorder="1" applyAlignment="1"/>
    <xf numFmtId="0" fontId="0" fillId="2" borderId="67" xfId="0" applyFill="1" applyBorder="1" applyAlignment="1"/>
    <xf numFmtId="20" fontId="100" fillId="2" borderId="5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168" fontId="7" fillId="2" borderId="61" xfId="0" applyNumberFormat="1" applyFont="1" applyFill="1" applyBorder="1" applyAlignment="1">
      <alignment horizontal="center"/>
    </xf>
    <xf numFmtId="0" fontId="34" fillId="0" borderId="23" xfId="0" applyFont="1" applyFill="1" applyBorder="1" applyAlignment="1">
      <alignment horizontal="center"/>
    </xf>
    <xf numFmtId="0" fontId="34" fillId="0" borderId="7" xfId="0" applyFont="1" applyFill="1" applyBorder="1" applyAlignment="1">
      <alignment horizontal="center"/>
    </xf>
    <xf numFmtId="0" fontId="53" fillId="0" borderId="13" xfId="0" applyFont="1" applyFill="1" applyBorder="1" applyAlignment="1">
      <alignment horizontal="center"/>
    </xf>
    <xf numFmtId="0" fontId="47" fillId="4" borderId="15" xfId="0" applyFont="1" applyFill="1" applyBorder="1" applyAlignment="1">
      <alignment horizontal="left" vertical="center" wrapText="1"/>
    </xf>
    <xf numFmtId="0" fontId="52" fillId="0" borderId="8" xfId="0" applyFont="1" applyFill="1" applyBorder="1"/>
    <xf numFmtId="0" fontId="51" fillId="4" borderId="15" xfId="0" applyFont="1" applyFill="1" applyBorder="1" applyAlignment="1">
      <alignment horizontal="center" vertical="center" wrapText="1"/>
    </xf>
    <xf numFmtId="0" fontId="53" fillId="0" borderId="31" xfId="0" applyFont="1" applyFill="1" applyBorder="1" applyAlignment="1">
      <alignment horizontal="center"/>
    </xf>
    <xf numFmtId="0" fontId="34" fillId="2" borderId="8" xfId="0" applyFont="1" applyFill="1" applyBorder="1" applyAlignment="1">
      <alignment horizontal="center"/>
    </xf>
    <xf numFmtId="0" fontId="34" fillId="0" borderId="8" xfId="0" applyFont="1" applyFill="1" applyBorder="1" applyAlignment="1">
      <alignment horizontal="center"/>
    </xf>
    <xf numFmtId="0" fontId="34" fillId="0" borderId="40" xfId="0" applyFont="1" applyFill="1" applyBorder="1" applyAlignment="1">
      <alignment horizontal="center"/>
    </xf>
    <xf numFmtId="0" fontId="52" fillId="0" borderId="23" xfId="0" applyFont="1" applyFill="1" applyBorder="1" applyAlignment="1">
      <alignment horizontal="left"/>
    </xf>
    <xf numFmtId="0" fontId="53" fillId="0" borderId="48" xfId="0" applyFont="1" applyFill="1" applyBorder="1" applyAlignment="1">
      <alignment horizontal="center"/>
    </xf>
    <xf numFmtId="166" fontId="34" fillId="0" borderId="44" xfId="0" applyNumberFormat="1" applyFont="1" applyFill="1" applyBorder="1" applyAlignment="1">
      <alignment horizontal="center"/>
    </xf>
    <xf numFmtId="0" fontId="53" fillId="0" borderId="34" xfId="0" applyFont="1" applyFill="1" applyBorder="1" applyAlignment="1">
      <alignment horizontal="center"/>
    </xf>
    <xf numFmtId="0" fontId="53" fillId="0" borderId="5" xfId="0" applyFont="1" applyFill="1" applyBorder="1" applyAlignment="1">
      <alignment horizontal="center"/>
    </xf>
    <xf numFmtId="0" fontId="34" fillId="0" borderId="5" xfId="0" applyFont="1" applyFill="1" applyBorder="1" applyAlignment="1">
      <alignment horizontal="center"/>
    </xf>
    <xf numFmtId="0" fontId="46" fillId="0" borderId="8" xfId="0" applyFont="1" applyFill="1" applyBorder="1"/>
    <xf numFmtId="0" fontId="46" fillId="0" borderId="8" xfId="0" applyFont="1" applyBorder="1"/>
    <xf numFmtId="0" fontId="46" fillId="0" borderId="8" xfId="0" applyFont="1" applyFill="1" applyBorder="1" applyAlignment="1">
      <alignment wrapText="1"/>
    </xf>
    <xf numFmtId="0" fontId="46" fillId="0" borderId="8" xfId="0" applyFont="1" applyFill="1" applyBorder="1" applyAlignment="1">
      <alignment horizontal="left"/>
    </xf>
    <xf numFmtId="0" fontId="46" fillId="0" borderId="8" xfId="0" applyFont="1" applyBorder="1" applyAlignment="1">
      <alignment horizontal="left"/>
    </xf>
    <xf numFmtId="0" fontId="47" fillId="4" borderId="56" xfId="0" applyFont="1" applyFill="1" applyBorder="1" applyAlignment="1">
      <alignment horizontal="center" vertical="center" wrapText="1"/>
    </xf>
    <xf numFmtId="0" fontId="34" fillId="0" borderId="37" xfId="0" applyFont="1" applyFill="1" applyBorder="1" applyAlignment="1">
      <alignment horizontal="center"/>
    </xf>
    <xf numFmtId="0" fontId="34" fillId="0" borderId="31" xfId="0" applyFont="1" applyFill="1" applyBorder="1" applyAlignment="1">
      <alignment horizontal="center"/>
    </xf>
    <xf numFmtId="0" fontId="34" fillId="0" borderId="32" xfId="0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 vertical="center" wrapText="1"/>
    </xf>
    <xf numFmtId="164" fontId="0" fillId="2" borderId="0" xfId="0" applyNumberFormat="1" applyFill="1" applyBorder="1"/>
    <xf numFmtId="1" fontId="47" fillId="4" borderId="43" xfId="0" applyNumberFormat="1" applyFont="1" applyFill="1" applyBorder="1" applyAlignment="1">
      <alignment horizontal="center" vertical="center" wrapText="1"/>
    </xf>
    <xf numFmtId="1" fontId="34" fillId="0" borderId="23" xfId="0" applyNumberFormat="1" applyFont="1" applyFill="1" applyBorder="1" applyAlignment="1">
      <alignment horizontal="center"/>
    </xf>
    <xf numFmtId="1" fontId="34" fillId="0" borderId="7" xfId="0" applyNumberFormat="1" applyFont="1" applyFill="1" applyBorder="1" applyAlignment="1">
      <alignment horizontal="center"/>
    </xf>
    <xf numFmtId="1" fontId="47" fillId="4" borderId="42" xfId="0" applyNumberFormat="1" applyFont="1" applyFill="1" applyBorder="1" applyAlignment="1">
      <alignment horizontal="center" vertical="center" wrapText="1"/>
    </xf>
    <xf numFmtId="1" fontId="46" fillId="0" borderId="39" xfId="0" applyNumberFormat="1" applyFont="1" applyFill="1" applyBorder="1" applyAlignment="1">
      <alignment horizontal="center"/>
    </xf>
    <xf numFmtId="1" fontId="46" fillId="0" borderId="20" xfId="0" applyNumberFormat="1" applyFont="1" applyFill="1" applyBorder="1" applyAlignment="1">
      <alignment horizontal="center"/>
    </xf>
    <xf numFmtId="1" fontId="46" fillId="0" borderId="35" xfId="0" applyNumberFormat="1" applyFont="1" applyFill="1" applyBorder="1" applyAlignment="1">
      <alignment horizontal="center"/>
    </xf>
    <xf numFmtId="1" fontId="57" fillId="0" borderId="23" xfId="0" applyNumberFormat="1" applyFont="1" applyBorder="1" applyAlignment="1">
      <alignment horizontal="center"/>
    </xf>
    <xf numFmtId="1" fontId="57" fillId="0" borderId="8" xfId="0" applyNumberFormat="1" applyFont="1" applyBorder="1" applyAlignment="1">
      <alignment horizontal="center"/>
    </xf>
    <xf numFmtId="1" fontId="0" fillId="0" borderId="0" xfId="0" applyNumberFormat="1"/>
    <xf numFmtId="0" fontId="14" fillId="0" borderId="0" xfId="0" applyFont="1" applyAlignment="1">
      <alignment horizontal="left"/>
    </xf>
    <xf numFmtId="0" fontId="26" fillId="0" borderId="0" xfId="0" applyFont="1"/>
    <xf numFmtId="0" fontId="2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3" fillId="0" borderId="1" xfId="0" applyFont="1" applyFill="1" applyBorder="1"/>
    <xf numFmtId="170" fontId="26" fillId="0" borderId="1" xfId="0" applyNumberFormat="1" applyFont="1" applyFill="1" applyBorder="1"/>
    <xf numFmtId="170" fontId="8" fillId="0" borderId="1" xfId="0" applyNumberFormat="1" applyFont="1" applyFill="1" applyBorder="1" applyAlignment="1">
      <alignment horizontal="center"/>
    </xf>
    <xf numFmtId="170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0" fontId="8" fillId="14" borderId="1" xfId="0" applyFont="1" applyFill="1" applyBorder="1" applyAlignment="1">
      <alignment horizontal="center"/>
    </xf>
    <xf numFmtId="0" fontId="13" fillId="14" borderId="1" xfId="0" applyFont="1" applyFill="1" applyBorder="1"/>
    <xf numFmtId="170" fontId="26" fillId="14" borderId="1" xfId="0" applyNumberFormat="1" applyFont="1" applyFill="1" applyBorder="1"/>
    <xf numFmtId="170" fontId="8" fillId="14" borderId="1" xfId="0" applyNumberFormat="1" applyFont="1" applyFill="1" applyBorder="1" applyAlignment="1">
      <alignment horizontal="center"/>
    </xf>
    <xf numFmtId="170" fontId="0" fillId="14" borderId="1" xfId="0" applyNumberFormat="1" applyFill="1" applyBorder="1" applyAlignment="1">
      <alignment horizontal="center"/>
    </xf>
    <xf numFmtId="0" fontId="0" fillId="14" borderId="1" xfId="0" applyFill="1" applyBorder="1"/>
    <xf numFmtId="0" fontId="8" fillId="0" borderId="1" xfId="0" applyFont="1" applyBorder="1" applyAlignment="1">
      <alignment horizontal="center"/>
    </xf>
    <xf numFmtId="0" fontId="0" fillId="0" borderId="1" xfId="0" applyBorder="1"/>
    <xf numFmtId="170" fontId="26" fillId="0" borderId="1" xfId="0" applyNumberFormat="1" applyFont="1" applyBorder="1"/>
    <xf numFmtId="170" fontId="8" fillId="0" borderId="1" xfId="0" applyNumberFormat="1" applyFont="1" applyBorder="1" applyAlignment="1">
      <alignment horizontal="center"/>
    </xf>
    <xf numFmtId="0" fontId="8" fillId="15" borderId="1" xfId="0" applyFont="1" applyFill="1" applyBorder="1" applyAlignment="1">
      <alignment horizontal="center"/>
    </xf>
    <xf numFmtId="0" fontId="0" fillId="15" borderId="1" xfId="0" applyFill="1" applyBorder="1"/>
    <xf numFmtId="170" fontId="26" fillId="15" borderId="1" xfId="0" applyNumberFormat="1" applyFont="1" applyFill="1" applyBorder="1"/>
    <xf numFmtId="170" fontId="8" fillId="15" borderId="1" xfId="0" applyNumberFormat="1" applyFont="1" applyFill="1" applyBorder="1" applyAlignment="1">
      <alignment horizontal="center"/>
    </xf>
    <xf numFmtId="170" fontId="0" fillId="15" borderId="1" xfId="0" applyNumberFormat="1" applyFill="1" applyBorder="1" applyAlignment="1">
      <alignment horizontal="center"/>
    </xf>
    <xf numFmtId="0" fontId="13" fillId="15" borderId="1" xfId="0" applyFont="1" applyFill="1" applyBorder="1"/>
    <xf numFmtId="0" fontId="2" fillId="0" borderId="1" xfId="0" applyFont="1" applyFill="1" applyBorder="1"/>
    <xf numFmtId="0" fontId="32" fillId="0" borderId="1" xfId="0" applyFont="1" applyFill="1" applyBorder="1"/>
    <xf numFmtId="49" fontId="69" fillId="8" borderId="5" xfId="0" applyNumberFormat="1" applyFont="1" applyFill="1" applyBorder="1" applyAlignment="1">
      <alignment horizontal="center" vertical="center"/>
    </xf>
    <xf numFmtId="49" fontId="69" fillId="2" borderId="5" xfId="0" applyNumberFormat="1" applyFont="1" applyFill="1" applyBorder="1" applyAlignment="1">
      <alignment horizontal="center" vertical="center"/>
    </xf>
    <xf numFmtId="0" fontId="68" fillId="7" borderId="21" xfId="0" applyFont="1" applyFill="1" applyBorder="1" applyAlignment="1">
      <alignment horizontal="center"/>
    </xf>
    <xf numFmtId="0" fontId="69" fillId="2" borderId="22" xfId="0" applyFont="1" applyFill="1" applyBorder="1" applyAlignment="1">
      <alignment horizontal="left"/>
    </xf>
    <xf numFmtId="49" fontId="69" fillId="7" borderId="22" xfId="0" applyNumberFormat="1" applyFont="1" applyFill="1" applyBorder="1" applyAlignment="1">
      <alignment horizontal="center" vertical="center"/>
    </xf>
    <xf numFmtId="0" fontId="69" fillId="2" borderId="22" xfId="0" applyFont="1" applyFill="1" applyBorder="1" applyAlignment="1">
      <alignment horizontal="center" vertical="center"/>
    </xf>
    <xf numFmtId="0" fontId="68" fillId="7" borderId="4" xfId="0" applyFont="1" applyFill="1" applyBorder="1" applyAlignment="1">
      <alignment horizontal="center"/>
    </xf>
    <xf numFmtId="0" fontId="53" fillId="2" borderId="5" xfId="0" applyFont="1" applyFill="1" applyBorder="1" applyAlignment="1">
      <alignment horizontal="center"/>
    </xf>
    <xf numFmtId="0" fontId="34" fillId="0" borderId="49" xfId="0" applyFont="1" applyBorder="1" applyAlignment="1">
      <alignment horizontal="center"/>
    </xf>
    <xf numFmtId="49" fontId="47" fillId="0" borderId="42" xfId="0" applyNumberFormat="1" applyFont="1" applyBorder="1" applyAlignment="1">
      <alignment horizontal="center" vertical="center" wrapText="1"/>
    </xf>
    <xf numFmtId="0" fontId="15" fillId="6" borderId="29" xfId="0" applyFont="1" applyFill="1" applyBorder="1" applyAlignment="1">
      <alignment horizontal="center" vertical="center"/>
    </xf>
    <xf numFmtId="0" fontId="57" fillId="0" borderId="1" xfId="0" applyFont="1" applyBorder="1" applyAlignment="1">
      <alignment horizontal="left"/>
    </xf>
    <xf numFmtId="49" fontId="34" fillId="0" borderId="1" xfId="0" applyNumberFormat="1" applyFont="1" applyBorder="1" applyAlignment="1">
      <alignment horizontal="center"/>
    </xf>
    <xf numFmtId="0" fontId="57" fillId="0" borderId="1" xfId="0" applyFont="1" applyBorder="1" applyAlignment="1">
      <alignment horizontal="left" wrapText="1"/>
    </xf>
    <xf numFmtId="49" fontId="34" fillId="0" borderId="22" xfId="0" applyNumberFormat="1" applyFont="1" applyBorder="1" applyAlignment="1">
      <alignment horizontal="center"/>
    </xf>
    <xf numFmtId="0" fontId="57" fillId="0" borderId="5" xfId="0" applyFont="1" applyBorder="1" applyAlignment="1">
      <alignment horizontal="left" wrapText="1"/>
    </xf>
    <xf numFmtId="49" fontId="34" fillId="0" borderId="5" xfId="0" applyNumberFormat="1" applyFont="1" applyBorder="1" applyAlignment="1">
      <alignment horizontal="center"/>
    </xf>
    <xf numFmtId="1" fontId="34" fillId="0" borderId="37" xfId="0" applyNumberFormat="1" applyFont="1" applyBorder="1" applyAlignment="1">
      <alignment horizontal="center"/>
    </xf>
    <xf numFmtId="1" fontId="34" fillId="0" borderId="31" xfId="0" applyNumberFormat="1" applyFont="1" applyBorder="1" applyAlignment="1">
      <alignment horizontal="center"/>
    </xf>
    <xf numFmtId="1" fontId="34" fillId="0" borderId="32" xfId="0" applyNumberFormat="1" applyFont="1" applyBorder="1" applyAlignment="1">
      <alignment horizontal="center"/>
    </xf>
    <xf numFmtId="0" fontId="34" fillId="0" borderId="23" xfId="0" applyFont="1" applyBorder="1" applyAlignment="1">
      <alignment horizontal="center"/>
    </xf>
    <xf numFmtId="1" fontId="69" fillId="2" borderId="37" xfId="0" applyNumberFormat="1" applyFont="1" applyFill="1" applyBorder="1" applyAlignment="1">
      <alignment horizontal="center"/>
    </xf>
    <xf numFmtId="1" fontId="69" fillId="2" borderId="31" xfId="0" applyNumberFormat="1" applyFont="1" applyFill="1" applyBorder="1" applyAlignment="1">
      <alignment horizontal="center"/>
    </xf>
    <xf numFmtId="1" fontId="69" fillId="2" borderId="32" xfId="0" applyNumberFormat="1" applyFont="1" applyFill="1" applyBorder="1" applyAlignment="1">
      <alignment horizontal="center"/>
    </xf>
    <xf numFmtId="0" fontId="69" fillId="2" borderId="23" xfId="0" applyNumberFormat="1" applyFont="1" applyFill="1" applyBorder="1" applyAlignment="1">
      <alignment horizontal="center" vertical="center"/>
    </xf>
    <xf numFmtId="0" fontId="69" fillId="2" borderId="8" xfId="0" applyNumberFormat="1" applyFont="1" applyFill="1" applyBorder="1" applyAlignment="1">
      <alignment horizontal="center" vertical="center"/>
    </xf>
    <xf numFmtId="0" fontId="69" fillId="2" borderId="40" xfId="0" applyNumberFormat="1" applyFont="1" applyFill="1" applyBorder="1" applyAlignment="1">
      <alignment horizontal="center" vertical="center"/>
    </xf>
    <xf numFmtId="1" fontId="15" fillId="2" borderId="37" xfId="0" applyNumberFormat="1" applyFont="1" applyFill="1" applyBorder="1" applyAlignment="1">
      <alignment horizontal="center"/>
    </xf>
    <xf numFmtId="1" fontId="15" fillId="2" borderId="31" xfId="0" applyNumberFormat="1" applyFont="1" applyFill="1" applyBorder="1" applyAlignment="1">
      <alignment horizontal="center"/>
    </xf>
    <xf numFmtId="0" fontId="15" fillId="2" borderId="23" xfId="0" applyNumberFormat="1" applyFont="1" applyFill="1" applyBorder="1" applyAlignment="1">
      <alignment horizontal="center" vertical="center"/>
    </xf>
    <xf numFmtId="0" fontId="15" fillId="2" borderId="8" xfId="0" applyNumberFormat="1" applyFont="1" applyFill="1" applyBorder="1" applyAlignment="1">
      <alignment horizontal="center" vertical="center"/>
    </xf>
    <xf numFmtId="0" fontId="57" fillId="0" borderId="22" xfId="0" applyFont="1" applyBorder="1" applyAlignment="1">
      <alignment horizontal="left" wrapText="1"/>
    </xf>
    <xf numFmtId="0" fontId="52" fillId="2" borderId="11" xfId="0" applyFont="1" applyFill="1" applyBorder="1" applyAlignment="1">
      <alignment horizontal="center"/>
    </xf>
    <xf numFmtId="0" fontId="52" fillId="0" borderId="11" xfId="0" applyFont="1" applyFill="1" applyBorder="1" applyAlignment="1">
      <alignment horizontal="center"/>
    </xf>
    <xf numFmtId="0" fontId="52" fillId="2" borderId="49" xfId="0" applyFont="1" applyFill="1" applyBorder="1" applyAlignment="1">
      <alignment horizontal="center"/>
    </xf>
    <xf numFmtId="0" fontId="47" fillId="4" borderId="56" xfId="0" applyFont="1" applyFill="1" applyBorder="1" applyAlignment="1">
      <alignment horizontal="left" vertical="center" wrapText="1"/>
    </xf>
    <xf numFmtId="0" fontId="47" fillId="4" borderId="9" xfId="0" applyFont="1" applyFill="1" applyBorder="1" applyAlignment="1">
      <alignment horizontal="center" vertical="center" wrapText="1"/>
    </xf>
    <xf numFmtId="0" fontId="47" fillId="4" borderId="10" xfId="0" applyFont="1" applyFill="1" applyBorder="1" applyAlignment="1">
      <alignment horizontal="center" vertical="center" wrapText="1"/>
    </xf>
    <xf numFmtId="0" fontId="47" fillId="4" borderId="36" xfId="0" applyFont="1" applyFill="1" applyBorder="1" applyAlignment="1">
      <alignment horizontal="center" vertical="center" wrapText="1"/>
    </xf>
    <xf numFmtId="0" fontId="47" fillId="4" borderId="53" xfId="0" applyFont="1" applyFill="1" applyBorder="1" applyAlignment="1">
      <alignment horizontal="center" vertical="center" wrapText="1"/>
    </xf>
    <xf numFmtId="0" fontId="4" fillId="0" borderId="5" xfId="0" applyFont="1" applyFill="1" applyBorder="1"/>
    <xf numFmtId="1" fontId="15" fillId="2" borderId="32" xfId="0" applyNumberFormat="1" applyFont="1" applyFill="1" applyBorder="1" applyAlignment="1">
      <alignment horizontal="center"/>
    </xf>
    <xf numFmtId="0" fontId="102" fillId="0" borderId="21" xfId="0" applyFont="1" applyBorder="1" applyAlignment="1">
      <alignment horizontal="center"/>
    </xf>
    <xf numFmtId="0" fontId="102" fillId="0" borderId="2" xfId="0" applyFont="1" applyBorder="1" applyAlignment="1">
      <alignment horizontal="center"/>
    </xf>
    <xf numFmtId="0" fontId="102" fillId="0" borderId="4" xfId="0" applyFont="1" applyBorder="1" applyAlignment="1">
      <alignment horizontal="center"/>
    </xf>
    <xf numFmtId="49" fontId="15" fillId="8" borderId="5" xfId="0" applyNumberFormat="1" applyFont="1" applyFill="1" applyBorder="1" applyAlignment="1">
      <alignment horizontal="center" vertical="center"/>
    </xf>
    <xf numFmtId="49" fontId="15" fillId="2" borderId="5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04" fillId="2" borderId="0" xfId="2" applyFont="1" applyFill="1" applyAlignment="1">
      <alignment vertical="center" wrapText="1"/>
    </xf>
    <xf numFmtId="0" fontId="104" fillId="2" borderId="0" xfId="0" applyFont="1" applyFill="1" applyAlignment="1">
      <alignment vertical="center" wrapText="1"/>
    </xf>
    <xf numFmtId="0" fontId="6" fillId="2" borderId="0" xfId="2" applyFill="1" applyAlignment="1">
      <alignment vertical="center" wrapText="1"/>
    </xf>
    <xf numFmtId="0" fontId="105" fillId="2" borderId="0" xfId="2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105" fillId="2" borderId="1" xfId="2" applyFont="1" applyFill="1" applyBorder="1" applyAlignment="1">
      <alignment horizontal="center" vertical="center" wrapText="1"/>
    </xf>
    <xf numFmtId="0" fontId="6" fillId="2" borderId="0" xfId="2" applyFill="1" applyAlignment="1">
      <alignment horizontal="center" vertical="center" wrapText="1"/>
    </xf>
    <xf numFmtId="0" fontId="105" fillId="2" borderId="1" xfId="2" applyFont="1" applyFill="1" applyBorder="1" applyAlignment="1">
      <alignment vertical="center" wrapText="1"/>
    </xf>
    <xf numFmtId="0" fontId="70" fillId="2" borderId="1" xfId="2" applyFont="1" applyFill="1" applyBorder="1" applyAlignment="1">
      <alignment horizontal="left" vertical="center" wrapText="1"/>
    </xf>
    <xf numFmtId="0" fontId="6" fillId="2" borderId="1" xfId="2" applyNumberFormat="1" applyFill="1" applyBorder="1" applyAlignment="1">
      <alignment horizontal="center" vertical="center" wrapText="1"/>
    </xf>
    <xf numFmtId="0" fontId="6" fillId="2" borderId="1" xfId="2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left" vertical="center" wrapText="1"/>
    </xf>
    <xf numFmtId="167" fontId="6" fillId="2" borderId="0" xfId="2" applyNumberFormat="1" applyFill="1" applyAlignment="1">
      <alignment horizontal="center" vertical="center" wrapText="1"/>
    </xf>
    <xf numFmtId="0" fontId="106" fillId="2" borderId="0" xfId="2" applyFont="1" applyFill="1" applyAlignment="1">
      <alignment horizontal="left" vertical="center" wrapText="1"/>
    </xf>
    <xf numFmtId="0" fontId="1" fillId="2" borderId="1" xfId="2" applyNumberFormat="1" applyFont="1" applyFill="1" applyBorder="1" applyAlignment="1">
      <alignment horizontal="center" vertical="center" wrapText="1"/>
    </xf>
    <xf numFmtId="0" fontId="71" fillId="2" borderId="1" xfId="2" applyFont="1" applyFill="1" applyBorder="1" applyAlignment="1">
      <alignment horizontal="center" vertical="center" wrapText="1"/>
    </xf>
    <xf numFmtId="0" fontId="6" fillId="2" borderId="0" xfId="2" applyFill="1" applyBorder="1" applyAlignment="1">
      <alignment vertical="center" wrapText="1"/>
    </xf>
    <xf numFmtId="0" fontId="6" fillId="2" borderId="0" xfId="2" applyFill="1" applyBorder="1" applyAlignment="1">
      <alignment horizontal="center" vertical="center" wrapText="1"/>
    </xf>
    <xf numFmtId="0" fontId="70" fillId="2" borderId="0" xfId="2" applyFont="1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107" fillId="2" borderId="0" xfId="0" applyFont="1" applyFill="1" applyAlignment="1">
      <alignment vertical="center" wrapText="1"/>
    </xf>
    <xf numFmtId="0" fontId="104" fillId="0" borderId="0" xfId="2" applyFont="1" applyAlignment="1">
      <alignment vertical="center" wrapText="1"/>
    </xf>
    <xf numFmtId="0" fontId="6" fillId="0" borderId="0" xfId="2" applyAlignment="1">
      <alignment vertical="center"/>
    </xf>
    <xf numFmtId="0" fontId="6" fillId="0" borderId="0" xfId="2" applyAlignment="1">
      <alignment vertical="center" wrapText="1"/>
    </xf>
    <xf numFmtId="0" fontId="105" fillId="0" borderId="1" xfId="2" applyFont="1" applyBorder="1" applyAlignment="1">
      <alignment horizontal="center" vertical="center" wrapText="1"/>
    </xf>
    <xf numFmtId="0" fontId="6" fillId="0" borderId="0" xfId="2" applyAlignment="1">
      <alignment horizontal="center" vertical="center" wrapText="1"/>
    </xf>
    <xf numFmtId="0" fontId="1" fillId="2" borderId="0" xfId="2" applyFont="1" applyFill="1"/>
    <xf numFmtId="0" fontId="1" fillId="0" borderId="0" xfId="2" applyFont="1"/>
    <xf numFmtId="0" fontId="0" fillId="2" borderId="1" xfId="0" applyFill="1" applyBorder="1" applyAlignment="1">
      <alignment horizontal="center" vertical="center"/>
    </xf>
    <xf numFmtId="0" fontId="6" fillId="0" borderId="0" xfId="2"/>
    <xf numFmtId="0" fontId="0" fillId="2" borderId="57" xfId="0" applyFill="1" applyBorder="1" applyAlignment="1">
      <alignment vertical="center" wrapText="1"/>
    </xf>
    <xf numFmtId="0" fontId="105" fillId="0" borderId="0" xfId="2" applyFont="1" applyBorder="1" applyAlignment="1">
      <alignment vertical="center" wrapText="1"/>
    </xf>
    <xf numFmtId="0" fontId="71" fillId="2" borderId="0" xfId="0" applyFont="1" applyFill="1" applyAlignment="1">
      <alignment horizontal="center" vertical="center" wrapText="1"/>
    </xf>
    <xf numFmtId="0" fontId="71" fillId="2" borderId="1" xfId="0" applyFont="1" applyFill="1" applyBorder="1" applyAlignment="1">
      <alignment horizontal="center" vertical="center" wrapText="1"/>
    </xf>
    <xf numFmtId="0" fontId="87" fillId="2" borderId="0" xfId="0" applyFont="1" applyFill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 wrapText="1"/>
    </xf>
    <xf numFmtId="0" fontId="71" fillId="5" borderId="1" xfId="2" applyFont="1" applyFill="1" applyBorder="1" applyAlignment="1">
      <alignment horizontal="center" vertical="center" wrapText="1"/>
    </xf>
    <xf numFmtId="0" fontId="36" fillId="5" borderId="1" xfId="0" applyFont="1" applyFill="1" applyBorder="1" applyAlignment="1">
      <alignment horizontal="center" vertical="center" wrapText="1"/>
    </xf>
    <xf numFmtId="0" fontId="36" fillId="5" borderId="1" xfId="2" applyFont="1" applyFill="1" applyBorder="1" applyAlignment="1">
      <alignment horizontal="center" vertical="center" wrapText="1"/>
    </xf>
    <xf numFmtId="0" fontId="15" fillId="5" borderId="1" xfId="2" applyFont="1" applyFill="1" applyBorder="1" applyAlignment="1">
      <alignment horizontal="left" vertical="center" wrapText="1"/>
    </xf>
    <xf numFmtId="0" fontId="70" fillId="5" borderId="1" xfId="2" applyFont="1" applyFill="1" applyBorder="1" applyAlignment="1">
      <alignment horizontal="left" vertical="center" wrapText="1"/>
    </xf>
    <xf numFmtId="0" fontId="0" fillId="2" borderId="0" xfId="0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05" fillId="2" borderId="0" xfId="2" applyFont="1" applyFill="1" applyBorder="1" applyAlignment="1">
      <alignment horizontal="center" vertical="center" wrapText="1"/>
    </xf>
    <xf numFmtId="0" fontId="36" fillId="2" borderId="0" xfId="2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horizontal="left" vertical="center" wrapText="1"/>
    </xf>
    <xf numFmtId="0" fontId="105" fillId="2" borderId="24" xfId="2" applyFont="1" applyFill="1" applyBorder="1" applyAlignment="1">
      <alignment horizontal="center" vertical="center" wrapText="1"/>
    </xf>
    <xf numFmtId="0" fontId="71" fillId="2" borderId="24" xfId="0" applyNumberFormat="1" applyFont="1" applyFill="1" applyBorder="1" applyAlignment="1">
      <alignment horizontal="center"/>
    </xf>
    <xf numFmtId="0" fontId="71" fillId="2" borderId="0" xfId="0" applyNumberFormat="1" applyFont="1" applyFill="1" applyBorder="1" applyAlignment="1">
      <alignment horizontal="center"/>
    </xf>
    <xf numFmtId="0" fontId="6" fillId="0" borderId="0" xfId="2" applyBorder="1"/>
    <xf numFmtId="0" fontId="107" fillId="2" borderId="0" xfId="0" applyFont="1" applyFill="1" applyBorder="1" applyAlignment="1">
      <alignment vertical="center" wrapText="1"/>
    </xf>
    <xf numFmtId="0" fontId="52" fillId="5" borderId="8" xfId="0" applyFont="1" applyFill="1" applyBorder="1"/>
    <xf numFmtId="0" fontId="52" fillId="5" borderId="8" xfId="0" applyFont="1" applyFill="1" applyBorder="1" applyAlignment="1">
      <alignment horizontal="left"/>
    </xf>
    <xf numFmtId="0" fontId="71" fillId="5" borderId="24" xfId="2" applyFont="1" applyFill="1" applyBorder="1" applyAlignment="1">
      <alignment vertical="center" wrapText="1"/>
    </xf>
    <xf numFmtId="0" fontId="71" fillId="5" borderId="24" xfId="2" applyFont="1" applyFill="1" applyBorder="1" applyAlignment="1">
      <alignment horizontal="center" vertical="center" wrapText="1"/>
    </xf>
    <xf numFmtId="0" fontId="36" fillId="5" borderId="24" xfId="0" applyFont="1" applyFill="1" applyBorder="1" applyAlignment="1">
      <alignment horizontal="center" vertical="center" wrapText="1"/>
    </xf>
    <xf numFmtId="0" fontId="36" fillId="5" borderId="11" xfId="2" applyFont="1" applyFill="1" applyBorder="1" applyAlignment="1">
      <alignment horizontal="center" vertical="center" wrapText="1"/>
    </xf>
    <xf numFmtId="0" fontId="52" fillId="5" borderId="7" xfId="0" applyFont="1" applyFill="1" applyBorder="1" applyAlignment="1">
      <alignment horizontal="left"/>
    </xf>
    <xf numFmtId="0" fontId="36" fillId="5" borderId="11" xfId="0" applyFont="1" applyFill="1" applyBorder="1" applyAlignment="1">
      <alignment horizontal="center" vertical="center" wrapText="1"/>
    </xf>
    <xf numFmtId="0" fontId="36" fillId="5" borderId="21" xfId="2" applyFont="1" applyFill="1" applyBorder="1" applyAlignment="1">
      <alignment horizontal="center" vertical="center" wrapText="1"/>
    </xf>
    <xf numFmtId="0" fontId="52" fillId="5" borderId="23" xfId="0" applyFont="1" applyFill="1" applyBorder="1"/>
    <xf numFmtId="0" fontId="36" fillId="5" borderId="28" xfId="0" applyFont="1" applyFill="1" applyBorder="1" applyAlignment="1">
      <alignment horizontal="center" vertical="center" wrapText="1"/>
    </xf>
    <xf numFmtId="0" fontId="36" fillId="5" borderId="2" xfId="2" applyFont="1" applyFill="1" applyBorder="1" applyAlignment="1">
      <alignment horizontal="center" vertical="center" wrapText="1"/>
    </xf>
    <xf numFmtId="0" fontId="36" fillId="5" borderId="3" xfId="0" applyFont="1" applyFill="1" applyBorder="1" applyAlignment="1">
      <alignment horizontal="center" vertical="center" wrapText="1"/>
    </xf>
    <xf numFmtId="0" fontId="36" fillId="5" borderId="4" xfId="2" applyFont="1" applyFill="1" applyBorder="1" applyAlignment="1">
      <alignment horizontal="center" vertical="center" wrapText="1"/>
    </xf>
    <xf numFmtId="0" fontId="52" fillId="5" borderId="40" xfId="0" applyFont="1" applyFill="1" applyBorder="1" applyAlignment="1">
      <alignment horizontal="left"/>
    </xf>
    <xf numFmtId="0" fontId="36" fillId="5" borderId="6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05" fillId="5" borderId="1" xfId="2" applyFont="1" applyFill="1" applyBorder="1" applyAlignment="1">
      <alignment horizontal="center" vertical="center" wrapText="1"/>
    </xf>
    <xf numFmtId="0" fontId="109" fillId="5" borderId="1" xfId="2" applyFont="1" applyFill="1" applyBorder="1" applyAlignment="1">
      <alignment horizontal="center" vertical="center" wrapText="1"/>
    </xf>
    <xf numFmtId="0" fontId="30" fillId="5" borderId="1" xfId="2" applyFont="1" applyFill="1" applyBorder="1" applyAlignment="1">
      <alignment horizontal="center" vertical="center" wrapText="1"/>
    </xf>
    <xf numFmtId="0" fontId="34" fillId="5" borderId="1" xfId="0" applyFont="1" applyFill="1" applyBorder="1"/>
    <xf numFmtId="0" fontId="34" fillId="5" borderId="1" xfId="0" applyFont="1" applyFill="1" applyBorder="1" applyAlignment="1">
      <alignment wrapText="1"/>
    </xf>
    <xf numFmtId="0" fontId="46" fillId="0" borderId="40" xfId="0" applyFont="1" applyFill="1" applyBorder="1" applyAlignment="1">
      <alignment wrapText="1"/>
    </xf>
    <xf numFmtId="166" fontId="34" fillId="0" borderId="6" xfId="0" applyNumberFormat="1" applyFont="1" applyFill="1" applyBorder="1" applyAlignment="1">
      <alignment horizontal="center"/>
    </xf>
    <xf numFmtId="0" fontId="110" fillId="0" borderId="11" xfId="0" applyFont="1" applyFill="1" applyBorder="1" applyAlignment="1">
      <alignment horizontal="center"/>
    </xf>
    <xf numFmtId="0" fontId="110" fillId="0" borderId="1" xfId="0" applyFont="1" applyFill="1" applyBorder="1" applyAlignment="1">
      <alignment horizontal="center"/>
    </xf>
    <xf numFmtId="0" fontId="87" fillId="5" borderId="1" xfId="2" applyFont="1" applyFill="1" applyBorder="1" applyAlignment="1">
      <alignment horizontal="center" vertical="center" wrapText="1"/>
    </xf>
    <xf numFmtId="0" fontId="6" fillId="5" borderId="1" xfId="2" applyNumberFormat="1" applyFill="1" applyBorder="1" applyAlignment="1">
      <alignment horizontal="center" vertical="center" wrapText="1"/>
    </xf>
    <xf numFmtId="0" fontId="111" fillId="0" borderId="1" xfId="2" applyFont="1" applyFill="1" applyBorder="1" applyAlignment="1">
      <alignment horizontal="left" vertical="center" wrapText="1"/>
    </xf>
    <xf numFmtId="0" fontId="57" fillId="0" borderId="19" xfId="0" applyFont="1" applyBorder="1" applyAlignment="1">
      <alignment horizontal="left" wrapText="1"/>
    </xf>
    <xf numFmtId="0" fontId="80" fillId="0" borderId="11" xfId="0" applyFont="1" applyBorder="1" applyAlignment="1">
      <alignment horizontal="center" wrapText="1"/>
    </xf>
    <xf numFmtId="0" fontId="58" fillId="0" borderId="0" xfId="1" applyFont="1" applyFill="1" applyBorder="1" applyAlignment="1">
      <alignment horizontal="center" vertical="center"/>
    </xf>
    <xf numFmtId="0" fontId="61" fillId="0" borderId="52" xfId="0" applyFont="1" applyBorder="1" applyAlignment="1">
      <alignment horizontal="center" wrapText="1"/>
    </xf>
    <xf numFmtId="0" fontId="61" fillId="0" borderId="18" xfId="0" applyFont="1" applyBorder="1" applyAlignment="1">
      <alignment horizontal="center" wrapText="1"/>
    </xf>
    <xf numFmtId="0" fontId="61" fillId="0" borderId="73" xfId="0" applyFont="1" applyBorder="1" applyAlignment="1">
      <alignment horizontal="center" wrapText="1"/>
    </xf>
    <xf numFmtId="0" fontId="60" fillId="0" borderId="56" xfId="0" applyFont="1" applyBorder="1" applyAlignment="1">
      <alignment horizontal="center" wrapText="1"/>
    </xf>
    <xf numFmtId="0" fontId="59" fillId="0" borderId="36" xfId="0" applyFont="1" applyBorder="1" applyAlignment="1"/>
    <xf numFmtId="0" fontId="59" fillId="0" borderId="25" xfId="0" applyFont="1" applyBorder="1" applyAlignment="1"/>
    <xf numFmtId="0" fontId="59" fillId="0" borderId="53" xfId="0" applyFont="1" applyBorder="1" applyAlignment="1"/>
    <xf numFmtId="0" fontId="49" fillId="0" borderId="42" xfId="0" applyFont="1" applyBorder="1" applyAlignment="1">
      <alignment horizontal="center" wrapText="1"/>
    </xf>
    <xf numFmtId="0" fontId="50" fillId="0" borderId="25" xfId="0" applyFont="1" applyBorder="1" applyAlignment="1">
      <alignment wrapText="1"/>
    </xf>
    <xf numFmtId="0" fontId="50" fillId="2" borderId="25" xfId="0" applyFont="1" applyFill="1" applyBorder="1" applyAlignment="1"/>
    <xf numFmtId="0" fontId="50" fillId="0" borderId="54" xfId="0" applyFont="1" applyBorder="1" applyAlignment="1"/>
    <xf numFmtId="0" fontId="60" fillId="0" borderId="52" xfId="0" applyFont="1" applyBorder="1" applyAlignment="1">
      <alignment horizontal="center" vertical="center" wrapText="1"/>
    </xf>
    <xf numFmtId="0" fontId="60" fillId="0" borderId="18" xfId="0" applyFont="1" applyBorder="1" applyAlignment="1">
      <alignment horizontal="center" vertical="center" wrapText="1"/>
    </xf>
    <xf numFmtId="0" fontId="91" fillId="0" borderId="71" xfId="0" applyFont="1" applyBorder="1" applyAlignment="1">
      <alignment vertical="center" wrapText="1"/>
    </xf>
    <xf numFmtId="0" fontId="91" fillId="0" borderId="0" xfId="0" applyFont="1" applyBorder="1" applyAlignment="1">
      <alignment vertical="center" wrapText="1"/>
    </xf>
    <xf numFmtId="0" fontId="92" fillId="0" borderId="0" xfId="0" applyFont="1" applyBorder="1" applyAlignment="1"/>
    <xf numFmtId="0" fontId="37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54" fillId="0" borderId="18" xfId="0" applyFont="1" applyBorder="1" applyAlignment="1">
      <alignment vertical="center" wrapText="1"/>
    </xf>
    <xf numFmtId="0" fontId="19" fillId="0" borderId="18" xfId="0" applyFont="1" applyBorder="1" applyAlignment="1"/>
    <xf numFmtId="0" fontId="55" fillId="0" borderId="0" xfId="0" applyFont="1" applyBorder="1" applyAlignment="1">
      <alignment vertical="center" wrapText="1"/>
    </xf>
    <xf numFmtId="0" fontId="56" fillId="0" borderId="0" xfId="0" applyFont="1" applyBorder="1" applyAlignment="1"/>
    <xf numFmtId="0" fontId="14" fillId="0" borderId="0" xfId="0" applyFont="1" applyAlignment="1"/>
    <xf numFmtId="0" fontId="19" fillId="0" borderId="0" xfId="0" applyFont="1" applyAlignment="1"/>
    <xf numFmtId="0" fontId="27" fillId="0" borderId="38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81" fillId="4" borderId="56" xfId="3" applyFont="1" applyFill="1" applyBorder="1" applyAlignment="1">
      <alignment horizontal="center" vertical="center" wrapText="1"/>
    </xf>
    <xf numFmtId="0" fontId="82" fillId="4" borderId="36" xfId="0" applyFont="1" applyFill="1" applyBorder="1" applyAlignment="1">
      <alignment horizontal="center" vertical="center" wrapText="1"/>
    </xf>
    <xf numFmtId="0" fontId="82" fillId="4" borderId="53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4" fillId="2" borderId="0" xfId="0" applyFont="1" applyFill="1" applyBorder="1" applyAlignment="1"/>
    <xf numFmtId="0" fontId="0" fillId="2" borderId="0" xfId="0" applyFill="1" applyBorder="1" applyAlignment="1"/>
    <xf numFmtId="0" fontId="11" fillId="2" borderId="29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64" fillId="2" borderId="47" xfId="0" applyFont="1" applyFill="1" applyBorder="1" applyAlignment="1">
      <alignment horizontal="center" vertical="center" wrapText="1"/>
    </xf>
    <xf numFmtId="0" fontId="64" fillId="2" borderId="62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1" fillId="2" borderId="46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11" fillId="2" borderId="64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48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7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03" fillId="2" borderId="0" xfId="2" applyFont="1" applyFill="1" applyAlignment="1">
      <alignment horizontal="center" vertical="center" wrapText="1"/>
    </xf>
    <xf numFmtId="0" fontId="106" fillId="2" borderId="66" xfId="2" applyFont="1" applyFill="1" applyBorder="1" applyAlignment="1">
      <alignment horizontal="center" vertical="center" wrapText="1"/>
    </xf>
    <xf numFmtId="0" fontId="105" fillId="2" borderId="57" xfId="2" applyFont="1" applyFill="1" applyBorder="1" applyAlignment="1">
      <alignment horizontal="center" vertical="center" wrapText="1"/>
    </xf>
    <xf numFmtId="0" fontId="71" fillId="2" borderId="57" xfId="2" applyFont="1" applyFill="1" applyBorder="1" applyAlignment="1">
      <alignment horizontal="center" vertical="center" wrapText="1"/>
    </xf>
    <xf numFmtId="0" fontId="103" fillId="0" borderId="0" xfId="2" applyFont="1" applyAlignment="1">
      <alignment horizontal="center" vertical="center" wrapText="1"/>
    </xf>
    <xf numFmtId="0" fontId="103" fillId="2" borderId="0" xfId="2" applyFont="1" applyFill="1" applyBorder="1" applyAlignment="1">
      <alignment horizontal="center" vertical="center" wrapText="1"/>
    </xf>
    <xf numFmtId="0" fontId="108" fillId="0" borderId="0" xfId="2" applyFont="1" applyBorder="1" applyAlignment="1">
      <alignment horizontal="center" vertical="center" wrapText="1"/>
    </xf>
    <xf numFmtId="0" fontId="106" fillId="2" borderId="0" xfId="2" applyFont="1" applyFill="1" applyBorder="1" applyAlignment="1">
      <alignment horizontal="center" vertical="center" wrapText="1"/>
    </xf>
    <xf numFmtId="0" fontId="17" fillId="0" borderId="50" xfId="1" applyFont="1" applyFill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30" fillId="0" borderId="29" xfId="1" applyFont="1" applyFill="1" applyBorder="1" applyAlignment="1">
      <alignment horizontal="center" vertical="center" wrapText="1"/>
    </xf>
    <xf numFmtId="0" fontId="30" fillId="0" borderId="26" xfId="1" applyFont="1" applyFill="1" applyBorder="1" applyAlignment="1">
      <alignment horizontal="left" vertical="center" wrapText="1"/>
    </xf>
    <xf numFmtId="0" fontId="30" fillId="0" borderId="27" xfId="1" applyFont="1" applyFill="1" applyBorder="1" applyAlignment="1">
      <alignment horizontal="center" vertical="center" wrapText="1"/>
    </xf>
    <xf numFmtId="0" fontId="30" fillId="0" borderId="26" xfId="0" applyFont="1" applyFill="1" applyBorder="1" applyAlignment="1">
      <alignment horizontal="center" vertical="center" wrapText="1"/>
    </xf>
    <xf numFmtId="0" fontId="30" fillId="0" borderId="27" xfId="0" applyFont="1" applyFill="1" applyBorder="1" applyAlignment="1">
      <alignment horizontal="center" vertical="center" wrapText="1"/>
    </xf>
    <xf numFmtId="0" fontId="13" fillId="12" borderId="1" xfId="1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3" fillId="0" borderId="5" xfId="0" applyFont="1" applyFill="1" applyBorder="1" applyAlignment="1">
      <alignment horizontal="left"/>
    </xf>
    <xf numFmtId="0" fontId="53" fillId="13" borderId="31" xfId="0" applyFont="1" applyFill="1" applyBorder="1" applyAlignment="1">
      <alignment horizontal="center"/>
    </xf>
    <xf numFmtId="0" fontId="53" fillId="13" borderId="1" xfId="0" applyFont="1" applyFill="1" applyBorder="1" applyAlignment="1">
      <alignment horizontal="center"/>
    </xf>
    <xf numFmtId="1" fontId="35" fillId="0" borderId="0" xfId="1" applyNumberFormat="1" applyFont="1" applyBorder="1" applyAlignment="1">
      <alignment horizontal="center"/>
    </xf>
    <xf numFmtId="0" fontId="35" fillId="0" borderId="0" xfId="1" applyFont="1" applyBorder="1"/>
    <xf numFmtId="47" fontId="13" fillId="0" borderId="0" xfId="1" applyNumberFormat="1" applyFont="1" applyBorder="1" applyAlignment="1">
      <alignment horizontal="center"/>
    </xf>
    <xf numFmtId="47" fontId="29" fillId="0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0" fillId="0" borderId="29" xfId="1" applyFont="1" applyBorder="1" applyAlignment="1">
      <alignment horizontal="center" vertical="center"/>
    </xf>
    <xf numFmtId="0" fontId="30" fillId="0" borderId="26" xfId="1" applyFont="1" applyBorder="1" applyAlignment="1">
      <alignment horizontal="left" vertical="center"/>
    </xf>
    <xf numFmtId="0" fontId="30" fillId="0" borderId="26" xfId="1" applyFont="1" applyBorder="1" applyAlignment="1">
      <alignment horizontal="center" vertical="center"/>
    </xf>
    <xf numFmtId="47" fontId="29" fillId="0" borderId="1" xfId="0" applyNumberFormat="1" applyFont="1" applyFill="1" applyBorder="1" applyAlignment="1">
      <alignment horizontal="center"/>
    </xf>
    <xf numFmtId="47" fontId="32" fillId="0" borderId="1" xfId="1" applyNumberFormat="1" applyFont="1" applyFill="1" applyBorder="1" applyAlignment="1">
      <alignment horizontal="center"/>
    </xf>
    <xf numFmtId="1" fontId="35" fillId="0" borderId="21" xfId="1" applyNumberFormat="1" applyFont="1" applyBorder="1" applyAlignment="1">
      <alignment horizontal="center"/>
    </xf>
    <xf numFmtId="47" fontId="32" fillId="0" borderId="22" xfId="1" applyNumberFormat="1" applyFont="1" applyFill="1" applyBorder="1" applyAlignment="1">
      <alignment horizontal="center"/>
    </xf>
    <xf numFmtId="47" fontId="29" fillId="0" borderId="22" xfId="0" applyNumberFormat="1" applyFont="1" applyFill="1" applyBorder="1" applyAlignment="1">
      <alignment horizontal="center"/>
    </xf>
    <xf numFmtId="0" fontId="29" fillId="0" borderId="28" xfId="0" applyFont="1" applyFill="1" applyBorder="1" applyAlignment="1">
      <alignment horizontal="center"/>
    </xf>
    <xf numFmtId="1" fontId="35" fillId="0" borderId="2" xfId="1" applyNumberFormat="1" applyFont="1" applyBorder="1" applyAlignment="1">
      <alignment horizontal="center"/>
    </xf>
    <xf numFmtId="0" fontId="29" fillId="0" borderId="3" xfId="0" applyFont="1" applyFill="1" applyBorder="1" applyAlignment="1">
      <alignment horizontal="center"/>
    </xf>
    <xf numFmtId="47" fontId="32" fillId="0" borderId="5" xfId="1" applyNumberFormat="1" applyFont="1" applyFill="1" applyBorder="1" applyAlignment="1">
      <alignment horizontal="center"/>
    </xf>
    <xf numFmtId="0" fontId="35" fillId="0" borderId="22" xfId="0" applyFont="1" applyBorder="1"/>
    <xf numFmtId="0" fontId="35" fillId="0" borderId="1" xfId="0" applyFont="1" applyFill="1" applyBorder="1"/>
    <xf numFmtId="0" fontId="35" fillId="0" borderId="5" xfId="0" applyFont="1" applyFill="1" applyBorder="1" applyAlignment="1">
      <alignment horizontal="left"/>
    </xf>
    <xf numFmtId="0" fontId="46" fillId="0" borderId="23" xfId="0" applyFont="1" applyFill="1" applyBorder="1" applyAlignment="1">
      <alignment horizontal="left"/>
    </xf>
    <xf numFmtId="0" fontId="53" fillId="2" borderId="22" xfId="0" applyFont="1" applyFill="1" applyBorder="1" applyAlignment="1">
      <alignment horizontal="center"/>
    </xf>
    <xf numFmtId="6" fontId="34" fillId="0" borderId="28" xfId="0" applyNumberFormat="1" applyFont="1" applyFill="1" applyBorder="1" applyAlignment="1">
      <alignment horizontal="center"/>
    </xf>
    <xf numFmtId="1" fontId="88" fillId="0" borderId="2" xfId="1" applyNumberFormat="1" applyFont="1" applyBorder="1" applyAlignment="1">
      <alignment horizontal="center"/>
    </xf>
    <xf numFmtId="0" fontId="88" fillId="0" borderId="1" xfId="0" applyFont="1" applyFill="1" applyBorder="1"/>
    <xf numFmtId="47" fontId="79" fillId="0" borderId="1" xfId="1" applyNumberFormat="1" applyFont="1" applyFill="1" applyBorder="1" applyAlignment="1">
      <alignment horizontal="center"/>
    </xf>
    <xf numFmtId="47" fontId="89" fillId="0" borderId="1" xfId="0" applyNumberFormat="1" applyFont="1" applyFill="1" applyBorder="1" applyAlignment="1">
      <alignment horizontal="center"/>
    </xf>
    <xf numFmtId="0" fontId="89" fillId="0" borderId="3" xfId="0" applyFont="1" applyFill="1" applyBorder="1" applyAlignment="1">
      <alignment horizontal="center"/>
    </xf>
    <xf numFmtId="1" fontId="88" fillId="0" borderId="4" xfId="1" applyNumberFormat="1" applyFont="1" applyBorder="1" applyAlignment="1">
      <alignment horizontal="center"/>
    </xf>
    <xf numFmtId="0" fontId="88" fillId="0" borderId="5" xfId="0" applyFont="1" applyFill="1" applyBorder="1" applyAlignment="1">
      <alignment horizontal="left"/>
    </xf>
    <xf numFmtId="47" fontId="79" fillId="0" borderId="5" xfId="1" applyNumberFormat="1" applyFont="1" applyFill="1" applyBorder="1" applyAlignment="1">
      <alignment horizontal="center"/>
    </xf>
    <xf numFmtId="47" fontId="89" fillId="0" borderId="5" xfId="0" applyNumberFormat="1" applyFont="1" applyFill="1" applyBorder="1" applyAlignment="1">
      <alignment horizontal="center"/>
    </xf>
    <xf numFmtId="0" fontId="89" fillId="0" borderId="6" xfId="0" applyFont="1" applyFill="1" applyBorder="1" applyAlignment="1">
      <alignment horizontal="center"/>
    </xf>
  </cellXfs>
  <cellStyles count="7">
    <cellStyle name="Čárka 2" xfId="4"/>
    <cellStyle name="Normální" xfId="0" builtinId="0"/>
    <cellStyle name="Normální 2" xfId="1"/>
    <cellStyle name="Normální 3" xfId="2"/>
    <cellStyle name="Normální 3 2" xfId="5"/>
    <cellStyle name="Normální 4" xfId="3"/>
    <cellStyle name="Normální 5" xfId="6"/>
  </cellStyles>
  <dxfs count="4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3"/>
  <sheetViews>
    <sheetView tabSelected="1" zoomScale="66" zoomScaleNormal="66" workbookViewId="0">
      <selection activeCell="S16" sqref="S16"/>
    </sheetView>
  </sheetViews>
  <sheetFormatPr defaultRowHeight="12.75" x14ac:dyDescent="0.2"/>
  <cols>
    <col min="1" max="1" width="9" style="689" customWidth="1"/>
    <col min="2" max="2" width="25.5703125" style="1" customWidth="1"/>
    <col min="3" max="3" width="18.140625" style="1" customWidth="1"/>
    <col min="4" max="5" width="10.7109375" customWidth="1"/>
    <col min="6" max="6" width="13.42578125" style="10" customWidth="1"/>
    <col min="7" max="8" width="10.7109375" style="10" customWidth="1"/>
    <col min="9" max="9" width="10.7109375" style="16" customWidth="1"/>
    <col min="10" max="10" width="10.7109375" style="92" customWidth="1"/>
    <col min="11" max="11" width="10.7109375" style="229" customWidth="1"/>
    <col min="12" max="12" width="12.42578125" style="238" customWidth="1"/>
    <col min="13" max="13" width="11.140625" style="7" bestFit="1" customWidth="1"/>
    <col min="14" max="14" width="10.42578125" style="4" customWidth="1"/>
  </cols>
  <sheetData>
    <row r="1" spans="1:14" ht="27.75" customHeight="1" thickBot="1" x14ac:dyDescent="0.55000000000000004">
      <c r="A1" s="858" t="s">
        <v>242</v>
      </c>
      <c r="B1" s="859"/>
      <c r="C1" s="859"/>
      <c r="D1" s="859"/>
      <c r="E1" s="859"/>
      <c r="F1" s="859"/>
      <c r="G1" s="859"/>
      <c r="H1" s="860"/>
      <c r="I1" s="859"/>
      <c r="J1" s="859"/>
      <c r="K1" s="859"/>
      <c r="L1" s="859"/>
      <c r="M1" s="859"/>
      <c r="N1" s="861"/>
    </row>
    <row r="2" spans="1:14" ht="22.5" customHeight="1" thickBot="1" x14ac:dyDescent="0.4">
      <c r="A2" s="854" t="s">
        <v>66</v>
      </c>
      <c r="B2" s="855"/>
      <c r="C2" s="856"/>
      <c r="D2" s="856"/>
      <c r="E2" s="856"/>
      <c r="F2" s="856"/>
      <c r="G2" s="856"/>
      <c r="H2" s="856"/>
      <c r="I2" s="856"/>
      <c r="J2" s="856"/>
      <c r="K2" s="856"/>
      <c r="L2" s="855"/>
      <c r="M2" s="855"/>
      <c r="N2" s="857"/>
    </row>
    <row r="3" spans="1:14" ht="32.25" thickBot="1" x14ac:dyDescent="0.25">
      <c r="A3" s="680" t="s">
        <v>0</v>
      </c>
      <c r="B3" s="656" t="s">
        <v>1</v>
      </c>
      <c r="C3" s="656" t="s">
        <v>199</v>
      </c>
      <c r="D3" s="228" t="s">
        <v>210</v>
      </c>
      <c r="E3" s="228" t="s">
        <v>121</v>
      </c>
      <c r="F3" s="228" t="s">
        <v>248</v>
      </c>
      <c r="G3" s="228" t="s">
        <v>2</v>
      </c>
      <c r="H3" s="228" t="s">
        <v>3</v>
      </c>
      <c r="I3" s="228" t="s">
        <v>4</v>
      </c>
      <c r="J3" s="228" t="s">
        <v>137</v>
      </c>
      <c r="K3" s="228" t="s">
        <v>50</v>
      </c>
      <c r="L3" s="228" t="s">
        <v>104</v>
      </c>
      <c r="M3" s="658" t="s">
        <v>5</v>
      </c>
      <c r="N3" s="27" t="s">
        <v>61</v>
      </c>
    </row>
    <row r="4" spans="1:14" ht="15.75" x14ac:dyDescent="0.25">
      <c r="A4" s="681">
        <v>1</v>
      </c>
      <c r="B4" s="663" t="s">
        <v>42</v>
      </c>
      <c r="C4" s="664">
        <f>SUMIF(rychlobruslení!C$4:C$32,B4,rychlobruslení!G$4:G$32)</f>
        <v>19</v>
      </c>
      <c r="D4" s="249">
        <f>SUMIF('běžky '!B$5:B$24,B4,'běžky '!L$5:L$24)</f>
        <v>19</v>
      </c>
      <c r="E4" s="249">
        <f>SUMIF('lyže - sjezd'!B$3:B$19,B4,'lyže - sjezd'!L$3:L$19)</f>
        <v>18</v>
      </c>
      <c r="F4" s="249">
        <f>SUMIF(badminton!B$53:B$65,B4,badminton!C$53:C$65)</f>
        <v>19</v>
      </c>
      <c r="G4" s="248">
        <v>20</v>
      </c>
      <c r="H4" s="249">
        <f>SUMIF(triatlon!B$5:B$21,B4,triatlon!Q$5:Q$21)</f>
        <v>19</v>
      </c>
      <c r="I4" s="39">
        <f>SUMIF(orienťáky!B$4:'orienťáky'!B$20,B4,orienťáky!F$4:F$20)</f>
        <v>18</v>
      </c>
      <c r="J4" s="39">
        <f>SUMIF(kuželky!B$4:B$27,B4,kuželky!C$4:C$27)</f>
        <v>17</v>
      </c>
      <c r="K4" s="923">
        <f>SUMIF(kanoe!B$3:B$18,B4,kanoe!F$3:F$18)</f>
        <v>11</v>
      </c>
      <c r="L4" s="653">
        <v>2</v>
      </c>
      <c r="M4" s="283">
        <f>C4+D4+E4+F4+G4+H4+I4+J4+K4+L4-K4</f>
        <v>151</v>
      </c>
      <c r="N4" s="665">
        <v>350</v>
      </c>
    </row>
    <row r="5" spans="1:14" s="190" customFormat="1" ht="15.75" x14ac:dyDescent="0.25">
      <c r="A5" s="682">
        <v>2</v>
      </c>
      <c r="B5" s="657" t="s">
        <v>28</v>
      </c>
      <c r="C5" s="655">
        <f>SUMIF(rychlobruslení!C$4:C$32,B5,rychlobruslení!G$4:G$32)</f>
        <v>15</v>
      </c>
      <c r="D5" s="39">
        <f>SUMIF('běžky '!B$5:B$24,B5,'běžky '!L$5:L$24)</f>
        <v>20</v>
      </c>
      <c r="E5" s="39">
        <f>SUMIF('lyže - sjezd'!B$3:B$23,B5,'lyže - sjezd'!L$3:L$23)</f>
        <v>17</v>
      </c>
      <c r="F5" s="39">
        <f>SUMIF(badminton!B$53:B$65,B5,badminton!C$53:C$65)</f>
        <v>20</v>
      </c>
      <c r="G5" s="40">
        <v>19</v>
      </c>
      <c r="H5" s="39">
        <f>SUMIF(triatlon!B$5:B$21,B5,triatlon!Q$5:Q$21)</f>
        <v>18</v>
      </c>
      <c r="I5" s="39">
        <f>SUMIF(orienťáky!B$4:'orienťáky'!B$20,B5,orienťáky!F$4:F$20)</f>
        <v>17</v>
      </c>
      <c r="J5" s="924">
        <f>SUMIF(kuželky!B$4:B$27,B5,kuželky!C$4:C$27)</f>
        <v>15</v>
      </c>
      <c r="K5" s="659">
        <f>SUMIF(kanoe!B$3:B$18,B5,kanoe!F$3:F$18)</f>
        <v>18</v>
      </c>
      <c r="L5" s="654">
        <v>2</v>
      </c>
      <c r="M5" s="38">
        <f>C5+D5+E5+F5+G5+H5+I5+J5+K5+L5-J5</f>
        <v>146</v>
      </c>
      <c r="N5" s="646">
        <v>350</v>
      </c>
    </row>
    <row r="6" spans="1:14" s="190" customFormat="1" ht="15.75" x14ac:dyDescent="0.25">
      <c r="A6" s="682">
        <v>3</v>
      </c>
      <c r="B6" s="219" t="s">
        <v>30</v>
      </c>
      <c r="C6" s="655">
        <f>SUMIF(rychlobruslení!C$4:C$32,B6,rychlobruslení!G$4:G$32)</f>
        <v>16</v>
      </c>
      <c r="D6" s="39">
        <f>SUMIF('běžky '!B$5:B$24,B6,'běžky '!L$5:L$24)</f>
        <v>18</v>
      </c>
      <c r="E6" s="39">
        <f>SUMIF('lyže - sjezd'!B$3:B$19,B6,'lyže - sjezd'!L$3:L$19)</f>
        <v>15</v>
      </c>
      <c r="F6" s="39">
        <f>SUMIF(badminton!B$53:B$65,B6,badminton!C$53:C$65)</f>
        <v>18</v>
      </c>
      <c r="G6" s="40">
        <v>17</v>
      </c>
      <c r="H6" s="39">
        <f>SUMIF(triatlon!B$5:B$21,B6,triatlon!Q$5:Q$21)</f>
        <v>20</v>
      </c>
      <c r="I6" s="39">
        <f>SUMIF(orienťáky!B$4:'orienťáky'!B$20,B6,orienťáky!F$4:F$20)</f>
        <v>20</v>
      </c>
      <c r="J6" s="924">
        <f>SUMIF(kuželky!B$4:B$27,B6,kuželky!C$4:C$27)</f>
        <v>11</v>
      </c>
      <c r="K6" s="659">
        <f>SUMIF(kanoe!B$3:B$18,B6,kanoe!F$3:F$18)</f>
        <v>19</v>
      </c>
      <c r="L6" s="654">
        <v>2</v>
      </c>
      <c r="M6" s="38">
        <f>C6+D6+E6+F6+G6+H6+I6+J6+K6+L6-J6</f>
        <v>145</v>
      </c>
      <c r="N6" s="243">
        <v>350</v>
      </c>
    </row>
    <row r="7" spans="1:14" s="190" customFormat="1" ht="15.75" x14ac:dyDescent="0.25">
      <c r="A7" s="682">
        <v>4</v>
      </c>
      <c r="B7" s="219" t="s">
        <v>65</v>
      </c>
      <c r="C7" s="655">
        <f>SUMIF(rychlobruslení!C$4:C$32,B7,rychlobruslení!G$4:G$32)</f>
        <v>17</v>
      </c>
      <c r="D7" s="39">
        <f>SUMIF('běžky '!B$5:B$24,B7,'běžky '!L$5:L$24)</f>
        <v>15</v>
      </c>
      <c r="E7" s="39">
        <f>SUMIF('lyže - sjezd'!B$3:B$23,B7,'lyže - sjezd'!L$3:L$23)</f>
        <v>20</v>
      </c>
      <c r="F7" s="39"/>
      <c r="G7" s="40">
        <v>16</v>
      </c>
      <c r="H7" s="39">
        <f>SUMIF(triatlon!B$5:B$21,B7,triatlon!Q$5:Q$21)</f>
        <v>14</v>
      </c>
      <c r="I7" s="39">
        <f>SUMIF(orienťáky!B$4:'orienťáky'!B$20,B7,orienťáky!F$4:F$20)</f>
        <v>16</v>
      </c>
      <c r="J7" s="39">
        <f>SUMIF(kuželky!B$4:B$27,B7,kuželky!C$4:C$27)</f>
        <v>18</v>
      </c>
      <c r="K7" s="659">
        <f>SUMIF(kanoe!B$3:B$18,B7,kanoe!F$3:F$18)</f>
        <v>16</v>
      </c>
      <c r="L7" s="660"/>
      <c r="M7" s="38">
        <f>C7+D7+E7+F7+G7+H7+I7+J7+K7+L7</f>
        <v>132</v>
      </c>
      <c r="N7" s="41">
        <v>350</v>
      </c>
    </row>
    <row r="8" spans="1:14" ht="15.75" x14ac:dyDescent="0.25">
      <c r="A8" s="682">
        <v>5</v>
      </c>
      <c r="B8" s="657" t="s">
        <v>43</v>
      </c>
      <c r="C8" s="655">
        <f>SUMIF(rychlobruslení!C$4:C$32,B8,rychlobruslení!G$4:G$32)</f>
        <v>14</v>
      </c>
      <c r="D8" s="39">
        <f>SUMIF('běžky '!B$5:B$24,B8,'běžky '!L$5:L$24)</f>
        <v>11</v>
      </c>
      <c r="E8" s="924">
        <f>SUMIF('lyže - sjezd'!B$3:B$23,B8,'lyže - sjezd'!L$3:L$23)</f>
        <v>5</v>
      </c>
      <c r="F8" s="39">
        <f>SUMIF(badminton!B$53:B$65,B8,badminton!C$53:C$65)</f>
        <v>17</v>
      </c>
      <c r="G8" s="40">
        <v>13</v>
      </c>
      <c r="H8" s="39">
        <f>SUMIF(triatlon!B$5:B$21,B8,triatlon!Q$5:Q$21)</f>
        <v>16</v>
      </c>
      <c r="I8" s="39">
        <f>SUMIF(orienťáky!B$4:'orienťáky'!B$20,B8,orienťáky!F$4:F$20)</f>
        <v>13</v>
      </c>
      <c r="J8" s="39">
        <f>SUMIF(kuželky!B$4:B$27,B8,kuželky!C$4:C$27)</f>
        <v>19</v>
      </c>
      <c r="K8" s="659">
        <f>SUMIF(kanoe!B$3:B$18,B8,kanoe!F$3:F$18)</f>
        <v>13</v>
      </c>
      <c r="L8" s="661">
        <v>2</v>
      </c>
      <c r="M8" s="38">
        <f>C8+D8+E8+F8+G8+H8+I8+J8+K8+L8-E8</f>
        <v>118</v>
      </c>
      <c r="N8" s="41">
        <v>350</v>
      </c>
    </row>
    <row r="9" spans="1:14" ht="15.75" x14ac:dyDescent="0.25">
      <c r="A9" s="682">
        <v>6</v>
      </c>
      <c r="B9" s="657" t="s">
        <v>33</v>
      </c>
      <c r="C9" s="655">
        <f>SUMIF(rychlobruslení!C$4:C$32,B9,rychlobruslení!G$4:G$32)</f>
        <v>7</v>
      </c>
      <c r="D9" s="39">
        <f>SUMIF('běžky '!B$5:B$24,B9,'běžky '!L$5:L$24)</f>
        <v>16</v>
      </c>
      <c r="E9" s="39">
        <f>SUMIF('lyže - sjezd'!B$3:B$23,B9,'lyže - sjezd'!L$3:L$23)</f>
        <v>10</v>
      </c>
      <c r="F9" s="39">
        <f>SUMIF(badminton!B$53:B$65,B9,badminton!C$53:C$65)</f>
        <v>16</v>
      </c>
      <c r="G9" s="40">
        <v>14</v>
      </c>
      <c r="H9" s="39">
        <f>SUMIF(triatlon!B$5:B$21,B9,triatlon!Q$5:Q$21)</f>
        <v>17</v>
      </c>
      <c r="I9" s="39">
        <f>SUMIF(orienťáky!B$4:'orienťáky'!B$20,B9,orienťáky!F$4:F$20)</f>
        <v>19</v>
      </c>
      <c r="J9" s="39"/>
      <c r="K9" s="659">
        <f>SUMIF(kanoe!B$3:B$18,B9,kanoe!F$3:F$18)</f>
        <v>9</v>
      </c>
      <c r="L9" s="661"/>
      <c r="M9" s="38">
        <f>C9+D9+E9+F9+G9+H9+I9+J9+K9+L9</f>
        <v>108</v>
      </c>
      <c r="N9" s="42">
        <v>350</v>
      </c>
    </row>
    <row r="10" spans="1:14" ht="15.75" x14ac:dyDescent="0.25">
      <c r="A10" s="682">
        <v>7</v>
      </c>
      <c r="B10" s="657" t="s">
        <v>209</v>
      </c>
      <c r="C10" s="655">
        <f>SUMIF(rychlobruslení!C$4:C$32,B10,rychlobruslení!G$4:G$32)</f>
        <v>18</v>
      </c>
      <c r="D10" s="39">
        <f>SUMIF('běžky '!B$5:B$24,B10,'běžky '!L$5:L$24)</f>
        <v>17</v>
      </c>
      <c r="E10" s="39">
        <f>SUMIF('lyže - sjezd'!B$3:B$23,B10,'lyže - sjezd'!L$3:L$23)</f>
        <v>19</v>
      </c>
      <c r="F10" s="39">
        <f>SUMIF(badminton!B$53:B$65,B10,badminton!C$53:C$65)</f>
        <v>15</v>
      </c>
      <c r="G10" s="40"/>
      <c r="H10" s="39">
        <f>SUMIF(triatlon!B$5:B$21,B10,triatlon!Q$5:Q$21)</f>
        <v>15</v>
      </c>
      <c r="I10" s="39"/>
      <c r="J10" s="39">
        <f>SUMIF(kuželky!B$4:B$27,B10,kuželky!C$4:C$27)</f>
        <v>0</v>
      </c>
      <c r="K10" s="659">
        <f>SUMIF(kanoe!B$3:B$18,B10,kanoe!F$3:F$18)</f>
        <v>14</v>
      </c>
      <c r="L10" s="661"/>
      <c r="M10" s="38">
        <f>C10+D10+E10+F10+G10+H10+I10+J10+K10+L10</f>
        <v>98</v>
      </c>
      <c r="N10" s="41">
        <v>350</v>
      </c>
    </row>
    <row r="11" spans="1:14" ht="15.75" x14ac:dyDescent="0.25">
      <c r="A11" s="682">
        <v>8</v>
      </c>
      <c r="B11" s="219" t="s">
        <v>51</v>
      </c>
      <c r="C11" s="655">
        <f>SUMIF(rychlobruslení!C$4:C$32,B11,rychlobruslení!G$4:G$32)</f>
        <v>13</v>
      </c>
      <c r="D11" s="39">
        <f>SUMIF('běžky '!B$5:B$24,B11,'běžky '!L$5:L$24)</f>
        <v>4</v>
      </c>
      <c r="E11" s="924">
        <f>SUMIF('lyže - sjezd'!B$3:B$23,B11,'lyže - sjezd'!L$3:L$23)</f>
        <v>3</v>
      </c>
      <c r="F11" s="39">
        <f>SUMIF(badminton!B$53:B$65,B11,badminton!C$53:C$65)</f>
        <v>14</v>
      </c>
      <c r="G11" s="40">
        <v>8</v>
      </c>
      <c r="H11" s="39">
        <f>SUMIF(triatlon!B$5:B$21,B11,triatlon!Q$5:Q$21)</f>
        <v>10</v>
      </c>
      <c r="I11" s="39">
        <f>SUMIF(orienťáky!B$4:'orienťáky'!B$20,B11,orienťáky!F$4:F$20)</f>
        <v>15</v>
      </c>
      <c r="J11" s="39">
        <f>SUMIF(kuželky!B$4:B$27,B11,kuželky!C$4:C$27)</f>
        <v>13</v>
      </c>
      <c r="K11" s="659">
        <f>SUMIF(kanoe!B$3:B$18,B11,kanoe!F$3:F$18)</f>
        <v>12</v>
      </c>
      <c r="L11" s="661">
        <v>2</v>
      </c>
      <c r="M11" s="38">
        <f>C11+D11+E11+F11+G11+H11+I11+J11+K11+L11-E11</f>
        <v>91</v>
      </c>
      <c r="N11" s="41">
        <v>350</v>
      </c>
    </row>
    <row r="12" spans="1:14" ht="15.75" x14ac:dyDescent="0.25">
      <c r="A12" s="682">
        <v>9</v>
      </c>
      <c r="B12" s="657" t="s">
        <v>32</v>
      </c>
      <c r="C12" s="655"/>
      <c r="D12" s="39">
        <f>SUMIF('běžky '!B$5:B$24,B12,'běžky '!L$5:L$24)</f>
        <v>9</v>
      </c>
      <c r="E12" s="39">
        <f>SUMIF('lyže - sjezd'!B$3:B$23,B12,'lyže - sjezd'!L$3:L$23)</f>
        <v>9</v>
      </c>
      <c r="F12" s="39"/>
      <c r="G12" s="40">
        <v>5</v>
      </c>
      <c r="H12" s="39"/>
      <c r="I12" s="39">
        <f>SUMIF(orienťáky!B$4:'orienťáky'!B$20,B12,orienťáky!F$4:F$20)</f>
        <v>8</v>
      </c>
      <c r="J12" s="39">
        <f>SUMIF(kuželky!B$4:B$27,B12,kuželky!C$4:C$27)</f>
        <v>20</v>
      </c>
      <c r="K12" s="659">
        <f>SUMIF(kanoe!B$3:B$18,B12,kanoe!F$3:F$18)</f>
        <v>10</v>
      </c>
      <c r="L12" s="661"/>
      <c r="M12" s="38">
        <f>C12+D12+E12+F12+G12+H12+I12+J12+K12+L12</f>
        <v>61</v>
      </c>
      <c r="N12" s="42">
        <v>350</v>
      </c>
    </row>
    <row r="13" spans="1:14" s="190" customFormat="1" ht="15.75" x14ac:dyDescent="0.25">
      <c r="A13" s="682">
        <v>10</v>
      </c>
      <c r="B13" s="657" t="s">
        <v>29</v>
      </c>
      <c r="C13" s="655">
        <f>SUMIF(rychlobruslení!C$4:C$32,B13,rychlobruslení!G$4:G$32)</f>
        <v>10</v>
      </c>
      <c r="D13" s="39">
        <f>SUMIF('běžky '!B$5:B$24,B13,'běžky '!L$5:L$24)</f>
        <v>12</v>
      </c>
      <c r="E13" s="39">
        <f>SUMIF('lyže - sjezd'!B$3:B$23,B13,'lyže - sjezd'!L$3:L$23)</f>
        <v>6</v>
      </c>
      <c r="F13" s="39"/>
      <c r="G13" s="40">
        <v>6</v>
      </c>
      <c r="H13" s="39"/>
      <c r="I13" s="39"/>
      <c r="J13" s="39">
        <f>SUMIF(kuželky!B$4:B$27,B13,kuželky!C$4:C$27)</f>
        <v>10</v>
      </c>
      <c r="K13" s="659">
        <f>SUMIF(kanoe!B$3:B$18,B13,kanoe!F$3:F$18)</f>
        <v>17</v>
      </c>
      <c r="L13" s="661"/>
      <c r="M13" s="38">
        <f>C13+D13+E13+F13+G13+H13+I13+J13+K13+L13</f>
        <v>61</v>
      </c>
      <c r="N13" s="41">
        <v>350</v>
      </c>
    </row>
    <row r="14" spans="1:14" s="33" customFormat="1" ht="15.75" x14ac:dyDescent="0.25">
      <c r="A14" s="682">
        <v>11</v>
      </c>
      <c r="B14" s="657" t="s">
        <v>34</v>
      </c>
      <c r="C14" s="655">
        <f>SUMIF(rychlobruslení!C$4:C$32,B14,rychlobruslení!G$4:G$32)</f>
        <v>5</v>
      </c>
      <c r="D14" s="39">
        <f>SUMIF('běžky '!B$5:B$24,B14,'běžky '!L$5:L$24)</f>
        <v>13</v>
      </c>
      <c r="E14" s="39">
        <f>SUMIF('lyže - sjezd'!B$3:B$23,B14,'lyže - sjezd'!L$3:L$23)</f>
        <v>7</v>
      </c>
      <c r="F14" s="39"/>
      <c r="G14" s="40">
        <v>11</v>
      </c>
      <c r="H14" s="39"/>
      <c r="I14" s="39">
        <f>SUMIF(orienťáky!B$4:'orienťáky'!B$20,B14,orienťáky!F$4:F$20)</f>
        <v>11</v>
      </c>
      <c r="J14" s="39">
        <f>SUMIF(kuželky!B$4:B$27,B14,kuželky!C$4:C$27)</f>
        <v>7</v>
      </c>
      <c r="K14" s="659">
        <f>SUMIF(kanoe!B$3:B$18,B14,kanoe!F$3:F$18)</f>
        <v>7</v>
      </c>
      <c r="L14" s="661"/>
      <c r="M14" s="38">
        <f>C14+D14+E14+F14+G14+H14+I14+J14+K14+L14</f>
        <v>61</v>
      </c>
      <c r="N14" s="42">
        <v>350</v>
      </c>
    </row>
    <row r="15" spans="1:14" s="190" customFormat="1" ht="15.75" x14ac:dyDescent="0.25">
      <c r="A15" s="682">
        <v>12</v>
      </c>
      <c r="B15" s="219" t="s">
        <v>167</v>
      </c>
      <c r="C15" s="655"/>
      <c r="D15" s="39"/>
      <c r="E15" s="39"/>
      <c r="F15" s="39">
        <f>SUMIF(badminton!B$53:B$65,B15,badminton!C$53:C$65)</f>
        <v>10</v>
      </c>
      <c r="G15" s="40">
        <v>15</v>
      </c>
      <c r="H15" s="39">
        <f>SUMIF(triatlon!B$5:B$21,B15,triatlon!Q$5:Q$21)</f>
        <v>13</v>
      </c>
      <c r="I15" s="39"/>
      <c r="J15" s="39">
        <f>SUMIF(kuželky!B$4:B$27,B15,kuželky!C$4:C$27)</f>
        <v>0</v>
      </c>
      <c r="K15" s="659">
        <f>SUMIF(kanoe!B$3:B$18,B15,kanoe!F$3:F$18)</f>
        <v>20</v>
      </c>
      <c r="L15" s="661"/>
      <c r="M15" s="38">
        <f>C15+D15+E15+F15+G15+H15+I15+J15+K15+L15</f>
        <v>58</v>
      </c>
      <c r="N15" s="42">
        <v>200</v>
      </c>
    </row>
    <row r="16" spans="1:14" s="190" customFormat="1" ht="15.75" x14ac:dyDescent="0.25">
      <c r="A16" s="682">
        <v>13</v>
      </c>
      <c r="B16" s="657" t="s">
        <v>69</v>
      </c>
      <c r="C16" s="655">
        <f>SUMIF(rychlobruslení!C$4:C$32,B16,rychlobruslení!G$4:G$32)</f>
        <v>11</v>
      </c>
      <c r="D16" s="39">
        <f>SUMIF('běžky '!B$5:B$24,B16,'běžky '!L$5:L$24)</f>
        <v>7</v>
      </c>
      <c r="E16" s="39">
        <f>SUMIF('lyže - sjezd'!B$3:B$23,B16,'lyže - sjezd'!L$3:L$23)</f>
        <v>8</v>
      </c>
      <c r="F16" s="39"/>
      <c r="G16" s="40">
        <v>10</v>
      </c>
      <c r="H16" s="39"/>
      <c r="I16" s="39"/>
      <c r="J16" s="39">
        <f>SUMIF(kuželky!B$4:B$27,B16,kuželky!C$4:C$27)</f>
        <v>16</v>
      </c>
      <c r="K16" s="659">
        <f>SUMIF(kanoe!B$3:B$18,B16,kanoe!F$3:F$18)</f>
        <v>6</v>
      </c>
      <c r="L16" s="661"/>
      <c r="M16" s="38">
        <f>C16+D16+E16+F16+G16+H16+I16+J16+K16+L16</f>
        <v>58</v>
      </c>
      <c r="N16" s="41">
        <v>350</v>
      </c>
    </row>
    <row r="17" spans="1:14" s="190" customFormat="1" ht="15.75" x14ac:dyDescent="0.25">
      <c r="A17" s="682">
        <v>14</v>
      </c>
      <c r="B17" s="657" t="s">
        <v>166</v>
      </c>
      <c r="C17" s="655">
        <f>SUMIF(rychlobruslení!C$4:C$32,B17,rychlobruslení!G$4:G$32)</f>
        <v>12</v>
      </c>
      <c r="D17" s="39">
        <f>SUMIF('běžky '!B$5:B$24,B17,'běžky '!L$5:L$24)</f>
        <v>14</v>
      </c>
      <c r="E17" s="39">
        <f>SUMIF('lyže - sjezd'!B$3:B$23,B17,'lyže - sjezd'!L$3:L$23)</f>
        <v>13</v>
      </c>
      <c r="F17" s="39"/>
      <c r="G17" s="40">
        <v>9</v>
      </c>
      <c r="H17" s="39"/>
      <c r="I17" s="39"/>
      <c r="J17" s="39">
        <f>SUMIF(kuželky!B$4:B$27,B17,kuželky!C$4:C$27)</f>
        <v>9</v>
      </c>
      <c r="K17" s="659"/>
      <c r="L17" s="661"/>
      <c r="M17" s="38">
        <f>C17+D17+E17+F17+G17+H17+I17+J17+K17+L17</f>
        <v>57</v>
      </c>
      <c r="N17" s="42">
        <v>350</v>
      </c>
    </row>
    <row r="18" spans="1:14" s="190" customFormat="1" ht="15.75" x14ac:dyDescent="0.25">
      <c r="A18" s="682">
        <v>15</v>
      </c>
      <c r="B18" s="219" t="s">
        <v>123</v>
      </c>
      <c r="C18" s="655">
        <f>SUMIF(rychlobruslení!C$4:C$32,B18,rychlobruslení!G$4:G$32)</f>
        <v>8</v>
      </c>
      <c r="D18" s="39">
        <f>SUMIF('běžky '!B$5:B$24,B18,'běžky '!L$5:L$24)</f>
        <v>6</v>
      </c>
      <c r="E18" s="39">
        <f>SUMIF('lyže - sjezd'!B$3:B$23,B18,'lyže - sjezd'!L$3:L$23)</f>
        <v>11</v>
      </c>
      <c r="F18" s="39"/>
      <c r="G18" s="40">
        <v>12</v>
      </c>
      <c r="H18" s="39"/>
      <c r="I18" s="39">
        <f>SUMIF(orienťáky!B$4:'orienťáky'!B$20,B18,orienťáky!F$4:F$20)</f>
        <v>9</v>
      </c>
      <c r="J18" s="39">
        <f>SUMIF(kuželky!B$4:B$27,B18,kuželky!C$4:C$27)</f>
        <v>2</v>
      </c>
      <c r="K18" s="659">
        <f>SUMIF(kanoe!B$3:B$18,B18,kanoe!F$3:F$18)</f>
        <v>5</v>
      </c>
      <c r="L18" s="661"/>
      <c r="M18" s="38">
        <f>C18+D18+E18+F18+G18+H18+I18+J18+K18+L18</f>
        <v>53</v>
      </c>
      <c r="N18" s="42">
        <v>300</v>
      </c>
    </row>
    <row r="19" spans="1:14" ht="15.75" x14ac:dyDescent="0.25">
      <c r="A19" s="682">
        <v>16</v>
      </c>
      <c r="B19" s="657" t="s">
        <v>169</v>
      </c>
      <c r="C19" s="655">
        <f>SUMIF(rychlobruslení!C$4:C$32,B19,rychlobruslení!G$4:G$32)</f>
        <v>6</v>
      </c>
      <c r="D19" s="39"/>
      <c r="E19" s="39">
        <f>SUMIF('lyže - sjezd'!B$3:B$23,B19,'lyže - sjezd'!L$3:L$23)</f>
        <v>14</v>
      </c>
      <c r="F19" s="39">
        <f>SUMIF(badminton!B$53:B$65,B19,badminton!C$53:C$65)</f>
        <v>11</v>
      </c>
      <c r="G19" s="40"/>
      <c r="H19" s="39">
        <f>SUMIF(triatlon!B$5:B$21,B19,triatlon!Q$5:Q$21)</f>
        <v>11</v>
      </c>
      <c r="I19" s="39"/>
      <c r="J19" s="39">
        <f>SUMIF(kuželky!B$4:B$27,B19,kuželky!C$4:C$27)</f>
        <v>4</v>
      </c>
      <c r="K19" s="659"/>
      <c r="L19" s="661"/>
      <c r="M19" s="38">
        <f>C19+D19+E19+F19+G19+H19+I19+J19+K19+L19</f>
        <v>46</v>
      </c>
      <c r="N19" s="42">
        <v>250</v>
      </c>
    </row>
    <row r="20" spans="1:14" ht="15.75" x14ac:dyDescent="0.25">
      <c r="A20" s="682">
        <v>17</v>
      </c>
      <c r="B20" s="219" t="s">
        <v>120</v>
      </c>
      <c r="C20" s="655">
        <f>SUMIF(rychlobruslení!C$4:C$32,B20,rychlobruslení!G$4:G$32)</f>
        <v>20</v>
      </c>
      <c r="D20" s="39"/>
      <c r="E20" s="39">
        <f>SUMIF('lyže - sjezd'!B$3:B$23,B20,'lyže - sjezd'!L$3:L$23)</f>
        <v>16</v>
      </c>
      <c r="F20" s="39"/>
      <c r="G20" s="40"/>
      <c r="H20" s="39"/>
      <c r="I20" s="39"/>
      <c r="J20" s="39">
        <f>SUMIF(kuželky!B$4:B$27,B20,kuželky!C$4:C$27)</f>
        <v>8</v>
      </c>
      <c r="K20" s="659"/>
      <c r="L20" s="661"/>
      <c r="M20" s="38">
        <f>C20+D20+E20+F20+G20+H20+I20+J20+K20+L20</f>
        <v>44</v>
      </c>
      <c r="N20" s="42">
        <v>150</v>
      </c>
    </row>
    <row r="21" spans="1:14" ht="15.75" x14ac:dyDescent="0.25">
      <c r="A21" s="682">
        <v>18</v>
      </c>
      <c r="B21" s="657" t="s">
        <v>205</v>
      </c>
      <c r="C21" s="655"/>
      <c r="D21" s="39"/>
      <c r="E21" s="39"/>
      <c r="F21" s="39">
        <f>SUMIF(badminton!B$53:B$65,B21,badminton!C$53:C$65)</f>
        <v>13</v>
      </c>
      <c r="G21" s="40">
        <v>18</v>
      </c>
      <c r="H21" s="39"/>
      <c r="I21" s="39"/>
      <c r="J21" s="39">
        <f>SUMIF(kuželky!B$4:B$27,B21,kuželky!C$4:C$27)</f>
        <v>12</v>
      </c>
      <c r="K21" s="659"/>
      <c r="L21" s="661"/>
      <c r="M21" s="38">
        <f>C21+D21+E21+F21+G21+H21+I21+J21+K21+L21</f>
        <v>43</v>
      </c>
      <c r="N21" s="42">
        <v>150</v>
      </c>
    </row>
    <row r="22" spans="1:14" ht="15.75" x14ac:dyDescent="0.25">
      <c r="A22" s="682">
        <v>19</v>
      </c>
      <c r="B22" s="219" t="s">
        <v>44</v>
      </c>
      <c r="C22" s="655">
        <f>SUMIF(rychlobruslení!C$4:C$32,B22,rychlobruslení!G$4:G$32)</f>
        <v>4</v>
      </c>
      <c r="D22" s="39">
        <f>SUMIF('běžky '!B$5:B$24,B22,'běžky '!L$5:L$24)</f>
        <v>5</v>
      </c>
      <c r="E22" s="39">
        <f>SUMIF('lyže - sjezd'!B$3:B$23,B22,'lyže - sjezd'!L$3:L$23)</f>
        <v>0</v>
      </c>
      <c r="F22" s="39"/>
      <c r="G22" s="40">
        <v>4</v>
      </c>
      <c r="H22" s="39"/>
      <c r="I22" s="39">
        <f>SUMIF(orienťáky!B$4:'orienťáky'!B$20,B22,orienťáky!F$4:F$20)</f>
        <v>7</v>
      </c>
      <c r="J22" s="39">
        <f>SUMIF(kuželky!B$4:B$27,B22,kuželky!C$4:C$27)</f>
        <v>5</v>
      </c>
      <c r="K22" s="659">
        <f>SUMIF(kanoe!B$3:B$18,B22,kanoe!F$3:F$18)</f>
        <v>15</v>
      </c>
      <c r="L22" s="661"/>
      <c r="M22" s="38">
        <f>C22+D22+E22+F22+G22+H22+I22+J22+K22+L22</f>
        <v>40</v>
      </c>
      <c r="N22" s="41">
        <v>350</v>
      </c>
    </row>
    <row r="23" spans="1:14" ht="15.75" x14ac:dyDescent="0.25">
      <c r="A23" s="682">
        <v>20</v>
      </c>
      <c r="B23" s="219" t="s">
        <v>52</v>
      </c>
      <c r="C23" s="655"/>
      <c r="D23" s="39">
        <f>SUMIF('běžky '!B$5:B$24,B23,'běžky '!L$5:L$24)</f>
        <v>3</v>
      </c>
      <c r="E23" s="39">
        <f>SUMIF('lyže - sjezd'!B$3:B$23,B23,'lyže - sjezd'!L$3:L$23)</f>
        <v>4</v>
      </c>
      <c r="F23" s="39">
        <f>SUMIF(badminton!B$53:B$65,B23,badminton!C$53:C$65)</f>
        <v>9</v>
      </c>
      <c r="G23" s="40"/>
      <c r="H23" s="39"/>
      <c r="I23" s="39"/>
      <c r="J23" s="39">
        <f>SUMIF(kuželky!B$4:B$27,B23,kuželky!C$4:C$27)</f>
        <v>14</v>
      </c>
      <c r="K23" s="659">
        <f>SUMIF(kanoe!B$3:B$18,B23,kanoe!F$3:F$18)</f>
        <v>8</v>
      </c>
      <c r="L23" s="661"/>
      <c r="M23" s="38">
        <f>C23+D23+E23+F23+G23+H23+I23+J23+K23+L23</f>
        <v>38</v>
      </c>
      <c r="N23" s="41">
        <v>350</v>
      </c>
    </row>
    <row r="24" spans="1:14" ht="15.75" x14ac:dyDescent="0.25">
      <c r="A24" s="682">
        <v>21</v>
      </c>
      <c r="B24" s="219" t="s">
        <v>297</v>
      </c>
      <c r="C24" s="655"/>
      <c r="D24" s="39">
        <f>SUMIF('běžky '!B$5:B$24,B24,'běžky '!L$5:L$24)</f>
        <v>10</v>
      </c>
      <c r="E24" s="39"/>
      <c r="F24" s="39"/>
      <c r="G24" s="40"/>
      <c r="H24" s="39">
        <f>SUMIF(triatlon!B$5:B$21,B24,triatlon!Q$5:Q$21)</f>
        <v>12</v>
      </c>
      <c r="I24" s="39">
        <f>SUMIF(orienťáky!B$4:'orienťáky'!B$20,B24,orienťáky!F$4:F$20)</f>
        <v>10</v>
      </c>
      <c r="J24" s="39"/>
      <c r="K24" s="659"/>
      <c r="L24" s="661"/>
      <c r="M24" s="38">
        <f>C24+D24+E24+F24+G24+H24+I24+J24+K24+L24</f>
        <v>32</v>
      </c>
      <c r="N24" s="42">
        <v>150</v>
      </c>
    </row>
    <row r="25" spans="1:14" s="33" customFormat="1" ht="15.75" x14ac:dyDescent="0.25">
      <c r="A25" s="682">
        <v>22</v>
      </c>
      <c r="B25" s="657" t="s">
        <v>62</v>
      </c>
      <c r="C25" s="655">
        <f>SUMIF(rychlobruslení!C$4:C$32,B25,rychlobruslení!G$4:G$32)</f>
        <v>9</v>
      </c>
      <c r="D25" s="39"/>
      <c r="E25" s="39"/>
      <c r="F25" s="39"/>
      <c r="G25" s="40"/>
      <c r="H25" s="39"/>
      <c r="I25" s="39">
        <f>SUMIF(orienťáky!B$4:'orienťáky'!B$20,B25,orienťáky!F$4:F$20)</f>
        <v>14</v>
      </c>
      <c r="J25" s="39">
        <f>SUMIF(kuželky!B$4:B$27,B25,kuželky!C$4:C$27)</f>
        <v>6</v>
      </c>
      <c r="K25" s="659"/>
      <c r="L25" s="661"/>
      <c r="M25" s="38">
        <f>C25+D25+E25+F25+G25+H25+I25+J25+K25+L25</f>
        <v>29</v>
      </c>
      <c r="N25" s="41">
        <v>100</v>
      </c>
    </row>
    <row r="26" spans="1:14" s="190" customFormat="1" ht="15.75" x14ac:dyDescent="0.25">
      <c r="A26" s="682">
        <v>23</v>
      </c>
      <c r="B26" s="219" t="s">
        <v>70</v>
      </c>
      <c r="C26" s="655"/>
      <c r="D26" s="39">
        <v>1</v>
      </c>
      <c r="E26" s="39">
        <f>SUMIF('lyže - sjezd'!B$3:B$23,B26,'lyže - sjezd'!L$3:L$23)</f>
        <v>12</v>
      </c>
      <c r="F26" s="39">
        <f>SUMIF(badminton!B$53:B$65,B26,badminton!C$53:C$65)</f>
        <v>12</v>
      </c>
      <c r="G26" s="40"/>
      <c r="H26" s="39"/>
      <c r="I26" s="39"/>
      <c r="J26" s="39">
        <f>SUMIF(kuželky!B$4:B$27,B26,kuželky!C$4:C$27)</f>
        <v>3</v>
      </c>
      <c r="K26" s="659"/>
      <c r="L26" s="661"/>
      <c r="M26" s="38">
        <f>C26+D26+E26+F26+G26+H26+I26+J26+K26+L26</f>
        <v>28</v>
      </c>
      <c r="N26" s="41">
        <v>350</v>
      </c>
    </row>
    <row r="27" spans="1:14" ht="15.75" x14ac:dyDescent="0.25">
      <c r="A27" s="682">
        <v>24</v>
      </c>
      <c r="B27" s="219" t="s">
        <v>144</v>
      </c>
      <c r="C27" s="655"/>
      <c r="D27" s="39">
        <f>SUMIF('běžky '!B$5:B$24,B27,'běžky '!L$5:L$24)</f>
        <v>8</v>
      </c>
      <c r="E27" s="39"/>
      <c r="F27" s="39"/>
      <c r="G27" s="40"/>
      <c r="H27" s="39"/>
      <c r="I27" s="39">
        <f>SUMIF(orienťáky!B$4:'orienťáky'!B$20,B27,orienťáky!F$4:F$20)</f>
        <v>12</v>
      </c>
      <c r="J27" s="39">
        <f>SUMIF(kuželky!B$4:B$27,B27,kuželky!C$4:C$27)</f>
        <v>1</v>
      </c>
      <c r="K27" s="659"/>
      <c r="L27" s="661"/>
      <c r="M27" s="38">
        <f>C27+D27+E27+F27+G27+H27+I27+J27+K27+L27</f>
        <v>21</v>
      </c>
      <c r="N27" s="41"/>
    </row>
    <row r="28" spans="1:14" ht="15.75" x14ac:dyDescent="0.25">
      <c r="A28" s="682">
        <v>25</v>
      </c>
      <c r="B28" s="657" t="s">
        <v>186</v>
      </c>
      <c r="C28" s="655">
        <f>SUMIF(rychlobruslení!C$4:C$32,B28,rychlobruslení!G$4:G$32)</f>
        <v>3</v>
      </c>
      <c r="D28" s="39">
        <f>SUMIF('běžky '!B$5:B$26,B28,'běžky '!L$5:L$26)</f>
        <v>2</v>
      </c>
      <c r="E28" s="39">
        <f>SUMIF('lyže - sjezd'!B$3:B$25,B28,'lyže - sjezd'!L$3:L$25)</f>
        <v>1</v>
      </c>
      <c r="F28" s="39"/>
      <c r="G28" s="40"/>
      <c r="H28" s="39"/>
      <c r="I28" s="39"/>
      <c r="J28" s="39"/>
      <c r="K28" s="659"/>
      <c r="L28" s="661"/>
      <c r="M28" s="38">
        <f>C28+D28+E28+F28+G28+H28+I28+J28+K28+L28</f>
        <v>6</v>
      </c>
      <c r="N28" s="41">
        <v>50</v>
      </c>
    </row>
    <row r="29" spans="1:14" s="190" customFormat="1" ht="15.75" x14ac:dyDescent="0.25">
      <c r="A29" s="682">
        <v>26</v>
      </c>
      <c r="B29" s="219" t="s">
        <v>190</v>
      </c>
      <c r="C29" s="655" t="s">
        <v>214</v>
      </c>
      <c r="D29" s="39"/>
      <c r="E29" s="39"/>
      <c r="F29" s="39"/>
      <c r="G29" s="40"/>
      <c r="H29" s="39" t="s">
        <v>214</v>
      </c>
      <c r="I29" s="39"/>
      <c r="J29" s="39"/>
      <c r="K29" s="659"/>
      <c r="L29" s="661"/>
      <c r="M29" s="38"/>
      <c r="N29" s="42">
        <v>100</v>
      </c>
    </row>
    <row r="30" spans="1:14" ht="15.75" x14ac:dyDescent="0.25">
      <c r="A30" s="682">
        <v>27</v>
      </c>
      <c r="B30" s="657" t="s">
        <v>193</v>
      </c>
      <c r="C30" s="655"/>
      <c r="D30" s="39"/>
      <c r="E30" s="39" t="s">
        <v>214</v>
      </c>
      <c r="F30" s="39"/>
      <c r="G30" s="40"/>
      <c r="H30" s="39"/>
      <c r="I30" s="39"/>
      <c r="J30" s="39"/>
      <c r="K30" s="659"/>
      <c r="L30" s="661"/>
      <c r="M30" s="38"/>
      <c r="N30" s="42"/>
    </row>
    <row r="31" spans="1:14" ht="15.75" x14ac:dyDescent="0.25">
      <c r="A31" s="682">
        <v>28</v>
      </c>
      <c r="B31" s="657" t="s">
        <v>31</v>
      </c>
      <c r="C31" s="655"/>
      <c r="D31" s="39"/>
      <c r="E31" s="39"/>
      <c r="F31" s="39"/>
      <c r="G31" s="40" t="s">
        <v>214</v>
      </c>
      <c r="H31" s="39"/>
      <c r="I31" s="39"/>
      <c r="J31" s="39" t="s">
        <v>214</v>
      </c>
      <c r="K31" s="659"/>
      <c r="L31" s="661"/>
      <c r="M31" s="38"/>
      <c r="N31" s="41">
        <v>350</v>
      </c>
    </row>
    <row r="32" spans="1:14" s="33" customFormat="1" ht="15.75" x14ac:dyDescent="0.25">
      <c r="A32" s="682">
        <v>29</v>
      </c>
      <c r="B32" s="219" t="s">
        <v>298</v>
      </c>
      <c r="C32" s="655"/>
      <c r="D32" s="39" t="s">
        <v>214</v>
      </c>
      <c r="E32" s="39" t="s">
        <v>214</v>
      </c>
      <c r="F32" s="39"/>
      <c r="G32" s="40"/>
      <c r="H32" s="39"/>
      <c r="I32" s="39"/>
      <c r="J32" s="39"/>
      <c r="K32" s="659"/>
      <c r="L32" s="661"/>
      <c r="M32" s="38"/>
      <c r="N32" s="42"/>
    </row>
    <row r="33" spans="1:14" s="33" customFormat="1" ht="15.75" x14ac:dyDescent="0.25">
      <c r="A33" s="682">
        <v>30</v>
      </c>
      <c r="B33" s="219" t="s">
        <v>313</v>
      </c>
      <c r="C33" s="655"/>
      <c r="D33" s="39"/>
      <c r="E33" s="39"/>
      <c r="F33" s="39"/>
      <c r="G33" s="40"/>
      <c r="H33" s="39" t="s">
        <v>214</v>
      </c>
      <c r="I33" s="39"/>
      <c r="J33" s="39"/>
      <c r="K33" s="659"/>
      <c r="L33" s="661"/>
      <c r="M33" s="38"/>
      <c r="N33" s="41">
        <v>50</v>
      </c>
    </row>
    <row r="34" spans="1:14" s="190" customFormat="1" ht="15.75" x14ac:dyDescent="0.25">
      <c r="A34" s="682">
        <v>31</v>
      </c>
      <c r="B34" s="657" t="s">
        <v>312</v>
      </c>
      <c r="C34" s="655"/>
      <c r="D34" s="39"/>
      <c r="E34" s="39"/>
      <c r="F34" s="39"/>
      <c r="G34" s="40"/>
      <c r="H34" s="39" t="s">
        <v>214</v>
      </c>
      <c r="I34" s="39"/>
      <c r="J34" s="39"/>
      <c r="K34" s="659"/>
      <c r="L34" s="661"/>
      <c r="M34" s="38"/>
      <c r="N34" s="41">
        <v>50</v>
      </c>
    </row>
    <row r="35" spans="1:14" s="33" customFormat="1" ht="15.75" x14ac:dyDescent="0.25">
      <c r="A35" s="682">
        <v>32</v>
      </c>
      <c r="B35" s="219" t="s">
        <v>237</v>
      </c>
      <c r="C35" s="655"/>
      <c r="D35" s="39"/>
      <c r="E35" s="39"/>
      <c r="F35" s="39"/>
      <c r="G35" s="40"/>
      <c r="H35" s="39" t="s">
        <v>214</v>
      </c>
      <c r="I35" s="39"/>
      <c r="J35" s="39"/>
      <c r="K35" s="659"/>
      <c r="L35" s="661"/>
      <c r="M35" s="38"/>
      <c r="N35" s="41">
        <v>50</v>
      </c>
    </row>
    <row r="36" spans="1:14" ht="15.75" x14ac:dyDescent="0.25">
      <c r="A36" s="682">
        <v>33</v>
      </c>
      <c r="B36" s="219" t="s">
        <v>206</v>
      </c>
      <c r="C36" s="655"/>
      <c r="D36" s="39"/>
      <c r="E36" s="39"/>
      <c r="F36" s="39" t="s">
        <v>214</v>
      </c>
      <c r="G36" s="40"/>
      <c r="H36" s="39"/>
      <c r="I36" s="39"/>
      <c r="J36" s="39"/>
      <c r="K36" s="659"/>
      <c r="L36" s="661"/>
      <c r="M36" s="38"/>
      <c r="N36" s="41">
        <v>50</v>
      </c>
    </row>
    <row r="37" spans="1:14" ht="15.75" x14ac:dyDescent="0.25">
      <c r="A37" s="682">
        <v>34</v>
      </c>
      <c r="B37" s="219" t="s">
        <v>105</v>
      </c>
      <c r="C37" s="655"/>
      <c r="D37" s="39"/>
      <c r="E37" s="39"/>
      <c r="F37" s="39"/>
      <c r="G37" s="40"/>
      <c r="H37" s="39"/>
      <c r="I37" s="39" t="s">
        <v>214</v>
      </c>
      <c r="J37" s="39"/>
      <c r="K37" s="659"/>
      <c r="L37" s="661"/>
      <c r="M37" s="38"/>
      <c r="N37" s="42"/>
    </row>
    <row r="38" spans="1:14" ht="15.75" x14ac:dyDescent="0.25">
      <c r="A38" s="682">
        <v>35</v>
      </c>
      <c r="B38" s="657" t="s">
        <v>72</v>
      </c>
      <c r="C38" s="655"/>
      <c r="D38" s="39"/>
      <c r="E38" s="39"/>
      <c r="F38" s="39"/>
      <c r="G38" s="40"/>
      <c r="H38" s="39"/>
      <c r="I38" s="39" t="s">
        <v>214</v>
      </c>
      <c r="J38" s="39"/>
      <c r="K38" s="659"/>
      <c r="L38" s="661"/>
      <c r="M38" s="38"/>
      <c r="N38" s="41"/>
    </row>
    <row r="39" spans="1:14" s="190" customFormat="1" ht="15.75" x14ac:dyDescent="0.25">
      <c r="A39" s="682">
        <v>36</v>
      </c>
      <c r="B39" s="219" t="s">
        <v>191</v>
      </c>
      <c r="C39" s="655"/>
      <c r="D39" s="39"/>
      <c r="E39" s="39"/>
      <c r="F39" s="39"/>
      <c r="G39" s="40"/>
      <c r="H39" s="39" t="s">
        <v>214</v>
      </c>
      <c r="I39" s="39"/>
      <c r="J39" s="39"/>
      <c r="K39" s="659"/>
      <c r="L39" s="661"/>
      <c r="M39" s="38"/>
      <c r="N39" s="41">
        <v>50</v>
      </c>
    </row>
    <row r="40" spans="1:14" s="33" customFormat="1" ht="15.75" x14ac:dyDescent="0.25">
      <c r="A40" s="682">
        <v>37</v>
      </c>
      <c r="B40" s="657" t="s">
        <v>87</v>
      </c>
      <c r="C40" s="655"/>
      <c r="D40" s="39"/>
      <c r="E40" s="39"/>
      <c r="F40" s="39"/>
      <c r="G40" s="40"/>
      <c r="H40" s="39" t="s">
        <v>214</v>
      </c>
      <c r="I40" s="39"/>
      <c r="J40" s="39"/>
      <c r="K40" s="659"/>
      <c r="L40" s="661"/>
      <c r="M40" s="38"/>
      <c r="N40" s="42">
        <v>50</v>
      </c>
    </row>
    <row r="41" spans="1:14" s="33" customFormat="1" ht="15.75" x14ac:dyDescent="0.25">
      <c r="A41" s="682">
        <v>38</v>
      </c>
      <c r="B41" s="657" t="s">
        <v>345</v>
      </c>
      <c r="C41" s="655"/>
      <c r="D41" s="39"/>
      <c r="E41" s="39"/>
      <c r="F41" s="39"/>
      <c r="G41" s="40"/>
      <c r="H41" s="39"/>
      <c r="I41" s="39"/>
      <c r="J41" s="39" t="s">
        <v>214</v>
      </c>
      <c r="K41" s="659"/>
      <c r="L41" s="661"/>
      <c r="M41" s="38"/>
      <c r="N41" s="42">
        <v>50</v>
      </c>
    </row>
    <row r="42" spans="1:14" ht="21.75" thickBot="1" x14ac:dyDescent="0.4">
      <c r="A42" s="851" t="s">
        <v>67</v>
      </c>
      <c r="B42" s="852"/>
      <c r="C42" s="852"/>
      <c r="D42" s="852"/>
      <c r="E42" s="852"/>
      <c r="F42" s="852"/>
      <c r="G42" s="852"/>
      <c r="H42" s="852"/>
      <c r="I42" s="852"/>
      <c r="J42" s="852"/>
      <c r="K42" s="852"/>
      <c r="L42" s="852"/>
      <c r="M42" s="852"/>
      <c r="N42" s="853"/>
    </row>
    <row r="43" spans="1:14" ht="32.25" thickBot="1" x14ac:dyDescent="0.25">
      <c r="A43" s="683" t="s">
        <v>0</v>
      </c>
      <c r="B43" s="656" t="s">
        <v>1</v>
      </c>
      <c r="C43" s="656" t="s">
        <v>199</v>
      </c>
      <c r="D43" s="228" t="s">
        <v>211</v>
      </c>
      <c r="E43" s="228" t="s">
        <v>121</v>
      </c>
      <c r="F43" s="228" t="s">
        <v>248</v>
      </c>
      <c r="G43" s="228" t="s">
        <v>2</v>
      </c>
      <c r="H43" s="228" t="s">
        <v>3</v>
      </c>
      <c r="I43" s="228" t="s">
        <v>4</v>
      </c>
      <c r="J43" s="228" t="s">
        <v>137</v>
      </c>
      <c r="K43" s="674" t="s">
        <v>50</v>
      </c>
      <c r="L43" s="228" t="s">
        <v>104</v>
      </c>
      <c r="M43" s="26" t="s">
        <v>5</v>
      </c>
      <c r="N43" s="27" t="s">
        <v>61</v>
      </c>
    </row>
    <row r="44" spans="1:14" ht="15.75" x14ac:dyDescent="0.25">
      <c r="A44" s="684" t="s">
        <v>84</v>
      </c>
      <c r="B44" s="945" t="s">
        <v>71</v>
      </c>
      <c r="C44" s="664">
        <f>SUMIF(rychlobruslení!C$27:C$42,B44,rychlobruslení!G$27:G$42)</f>
        <v>19</v>
      </c>
      <c r="D44" s="248">
        <f>SUMIF('běžky '!B$5:B$38,B44,'běžky '!G$5:G$40)</f>
        <v>19</v>
      </c>
      <c r="E44" s="946">
        <f>SUMIF('lyže - sjezd'!B$3:B$36,B44,'lyže - sjezd'!L$3:L$36)</f>
        <v>16</v>
      </c>
      <c r="F44" s="248">
        <f>SUMIF(badminton!E$53:E$65,B44,badminton!F$53:F$65)</f>
        <v>19</v>
      </c>
      <c r="G44" s="248">
        <v>19</v>
      </c>
      <c r="H44" s="249">
        <f>SUMIF(triatlon!B$25:'triatlon'!B$30,B44,triatlon!Q$25:Q$30)</f>
        <v>19</v>
      </c>
      <c r="I44" s="249"/>
      <c r="J44" s="249"/>
      <c r="K44" s="675">
        <f>SUMIF(kanoe!B$21:B$23,B44,kanoe!F$21:F$23)</f>
        <v>18</v>
      </c>
      <c r="L44" s="653"/>
      <c r="M44" s="283">
        <f>C44+D44+E44+F44+G44+H44+I44+J44+K44+L44</f>
        <v>129</v>
      </c>
      <c r="N44" s="947">
        <v>350</v>
      </c>
    </row>
    <row r="45" spans="1:14" ht="15.75" x14ac:dyDescent="0.25">
      <c r="A45" s="685">
        <v>2</v>
      </c>
      <c r="B45" s="670" t="s">
        <v>240</v>
      </c>
      <c r="C45" s="655">
        <f>SUMIF(rychlobruslení!C$27:C$42,B45,rychlobruslení!G$27:G$42)</f>
        <v>18</v>
      </c>
      <c r="D45" s="40">
        <f>SUMIF('běžky '!B$5:B$38,B45,'běžky '!G$5:G$40)</f>
        <v>17</v>
      </c>
      <c r="E45" s="34"/>
      <c r="F45" s="40">
        <f>SUMIF(badminton!E$53:E$65,B45,badminton!F$53:F$65)</f>
        <v>16</v>
      </c>
      <c r="G45" s="40">
        <v>20</v>
      </c>
      <c r="H45" s="39">
        <f>SUMIF(triatlon!B$25:'triatlon'!B$30,B45,triatlon!Q$25:Q$30)</f>
        <v>18</v>
      </c>
      <c r="I45" s="39"/>
      <c r="J45" s="39">
        <f>SUMIF(kuželky!B$4:B$50,B45,kuželky!C$4:C$50)</f>
        <v>19</v>
      </c>
      <c r="K45" s="676">
        <f>SUMIF(kanoe!B$21:B$23,B45,kanoe!F$21:F$23)</f>
        <v>20</v>
      </c>
      <c r="L45" s="661"/>
      <c r="M45" s="38">
        <f>C45+D45+E45+F45+G45+H45+I45+J45+K45+L45</f>
        <v>128</v>
      </c>
      <c r="N45" s="36">
        <v>350</v>
      </c>
    </row>
    <row r="46" spans="1:14" s="190" customFormat="1" ht="15.75" x14ac:dyDescent="0.25">
      <c r="A46" s="685">
        <v>3</v>
      </c>
      <c r="B46" s="669" t="s">
        <v>119</v>
      </c>
      <c r="C46" s="655">
        <f>SUMIF(rychlobruslení!C$27:C$42,B46,rychlobruslení!G$27:G$42)</f>
        <v>20</v>
      </c>
      <c r="D46" s="40">
        <f>SUMIF('běžky '!B$5:B$38,B46,'běžky '!G$5:G$38)</f>
        <v>15</v>
      </c>
      <c r="E46" s="39">
        <f>SUMIF('lyže - sjezd'!B$3:B$36,B46,'lyže - sjezd'!L$3:L$36)</f>
        <v>20</v>
      </c>
      <c r="F46" s="40">
        <f>SUMIF(badminton!E$53:E$65,B46,badminton!F$53:F$65)</f>
        <v>20</v>
      </c>
      <c r="G46" s="40"/>
      <c r="H46" s="39">
        <f>SUMIF(triatlon!B$25:'triatlon'!B$30,B46,triatlon!Q$25:Q$30)</f>
        <v>17</v>
      </c>
      <c r="I46" s="39"/>
      <c r="J46" s="39">
        <f>SUMIF(kuželky!B$4:B$50,B46,kuželky!C$4:C$50)</f>
        <v>20</v>
      </c>
      <c r="K46" s="676"/>
      <c r="L46" s="661"/>
      <c r="M46" s="38">
        <f>C46+D46+E46+F46+G46+H46+I46+J46+K46+L46</f>
        <v>112</v>
      </c>
      <c r="N46" s="250">
        <v>350</v>
      </c>
    </row>
    <row r="47" spans="1:14" ht="15.75" x14ac:dyDescent="0.25">
      <c r="A47" s="685">
        <v>4</v>
      </c>
      <c r="B47" s="669" t="s">
        <v>89</v>
      </c>
      <c r="C47" s="655">
        <f>SUMIF(rychlobruslení!C$27:C$42,B47,rychlobruslení!G$27:G$42)</f>
        <v>16</v>
      </c>
      <c r="D47" s="40">
        <f>SUMIF('běžky '!B$5:B$38,B47,'běžky '!G$5:G$40)</f>
        <v>18</v>
      </c>
      <c r="E47" s="34"/>
      <c r="F47" s="40">
        <f>SUMIF(badminton!E$53:E$65,B47,badminton!F$53:F$65)</f>
        <v>17</v>
      </c>
      <c r="G47" s="40">
        <v>18</v>
      </c>
      <c r="H47" s="39"/>
      <c r="I47" s="39">
        <f ca="1">SUMIF(orienťáky!B$4:'orienťáky'!C$43,B47,orienťáky!F$4:F$43)</f>
        <v>18</v>
      </c>
      <c r="J47" s="39">
        <f>SUMIF(kuželky!B$4:B$50,B47,kuželky!C$4:C$50)</f>
        <v>17</v>
      </c>
      <c r="K47" s="676"/>
      <c r="L47" s="661"/>
      <c r="M47" s="38">
        <f ca="1">C47+D47+E47+F47+G47+H47+I47+J47+K47+L47</f>
        <v>104</v>
      </c>
      <c r="N47" s="251">
        <v>350</v>
      </c>
    </row>
    <row r="48" spans="1:14" ht="15.75" x14ac:dyDescent="0.25">
      <c r="A48" s="685">
        <v>5</v>
      </c>
      <c r="B48" s="669" t="s">
        <v>113</v>
      </c>
      <c r="C48" s="655">
        <f>SUMIF(rychlobruslení!C$27:C$42,B48,rychlobruslení!G$27:G$42)</f>
        <v>17</v>
      </c>
      <c r="D48" s="40">
        <f>SUMIF('běžky '!B$5:B$38,B48,'běžky '!G$5:G$38)</f>
        <v>14</v>
      </c>
      <c r="E48" s="39">
        <f>SUMIF('lyže - sjezd'!B$3:B$36,B48,'lyže - sjezd'!L$3:L$36)</f>
        <v>15</v>
      </c>
      <c r="F48" s="40">
        <f>SUMIF(badminton!E$53:E$65,B48,badminton!F$53:F$65)</f>
        <v>18</v>
      </c>
      <c r="G48" s="40"/>
      <c r="H48" s="39"/>
      <c r="I48" s="39"/>
      <c r="J48" s="39">
        <f>SUMIF(kuželky!B$4:B$50,B48,kuželky!C$4:C$50)</f>
        <v>18</v>
      </c>
      <c r="K48" s="676">
        <f>SUMIF(kanoe!B$21:B$22,B48,kanoe!F$21:F$22)</f>
        <v>19</v>
      </c>
      <c r="L48" s="661"/>
      <c r="M48" s="38">
        <f>C48+D48+E48+F48+G48+H48+I48+J48+K48+L48</f>
        <v>101</v>
      </c>
      <c r="N48" s="250">
        <v>350</v>
      </c>
    </row>
    <row r="49" spans="1:25" ht="15.75" x14ac:dyDescent="0.25">
      <c r="A49" s="685">
        <v>6</v>
      </c>
      <c r="B49" s="670" t="s">
        <v>138</v>
      </c>
      <c r="C49" s="655"/>
      <c r="D49" s="40">
        <f>SUMIF('běžky '!B$5:B$40,B49,'běžky '!G$5:G$40)</f>
        <v>20</v>
      </c>
      <c r="E49" s="39">
        <f>SUMIF('lyže - sjezd'!B$3:B$36,B49,'lyže - sjezd'!L$3:L$36)</f>
        <v>18</v>
      </c>
      <c r="F49" s="40"/>
      <c r="G49" s="40"/>
      <c r="H49" s="39">
        <f>SUMIF(triatlon!B$25:'triatlon'!B$30,B49,triatlon!Q$25:Q$30)</f>
        <v>20</v>
      </c>
      <c r="I49" s="39">
        <f ca="1">SUMIF(orienťáky!B$4:'orienťáky'!C$43,B49,orienťáky!F$4:F$43)</f>
        <v>19</v>
      </c>
      <c r="J49" s="39"/>
      <c r="K49" s="676"/>
      <c r="L49" s="661"/>
      <c r="M49" s="38">
        <f ca="1">C49+D49+E49+F49+G49+H49+I49+J49+K49+L49</f>
        <v>77</v>
      </c>
      <c r="N49" s="250">
        <v>150</v>
      </c>
    </row>
    <row r="50" spans="1:25" ht="15.75" x14ac:dyDescent="0.25">
      <c r="A50" s="685">
        <v>7</v>
      </c>
      <c r="B50" s="672" t="s">
        <v>217</v>
      </c>
      <c r="C50" s="655"/>
      <c r="D50" s="40">
        <f>SUMIF('běžky '!B$5:B$40,B50,'běžky '!G$5:G$40)</f>
        <v>16</v>
      </c>
      <c r="E50" s="34">
        <f>SUMIF('lyže - sjezd'!B$3:B$36,B50,'lyže - sjezd'!L$3:L$36)</f>
        <v>19</v>
      </c>
      <c r="F50" s="40"/>
      <c r="G50" s="40"/>
      <c r="H50" s="39"/>
      <c r="I50" s="39">
        <f ca="1">SUMIF(orienťáky!B$4:'orienťáky'!C$43,B50,orienťáky!F$4:F$43)</f>
        <v>20</v>
      </c>
      <c r="J50" s="39"/>
      <c r="K50" s="676"/>
      <c r="L50" s="661"/>
      <c r="M50" s="38">
        <f ca="1">C50+D50+E50+F50+G50+H50+I50+J50+K50+L50</f>
        <v>55</v>
      </c>
      <c r="N50" s="250"/>
      <c r="Y50" s="33"/>
    </row>
    <row r="51" spans="1:25" ht="15.75" x14ac:dyDescent="0.25">
      <c r="A51" s="685">
        <v>8</v>
      </c>
      <c r="B51" s="671" t="s">
        <v>103</v>
      </c>
      <c r="C51" s="655">
        <f>SUMIF(rychlobruslení!C$27:C$42,B51,rychlobruslení!G$27:G$42)</f>
        <v>15</v>
      </c>
      <c r="D51" s="40"/>
      <c r="E51" s="34">
        <f>SUMIF('lyže - sjezd'!B$3:B$36,B51,'lyže - sjezd'!L$3:L$36)</f>
        <v>17</v>
      </c>
      <c r="F51" s="40"/>
      <c r="G51" s="40">
        <v>17</v>
      </c>
      <c r="H51" s="39"/>
      <c r="I51" s="39"/>
      <c r="J51" s="39"/>
      <c r="K51" s="676"/>
      <c r="L51" s="661"/>
      <c r="M51" s="38">
        <f>C51+D51+E51+F51+G51+H51+I51+J51+K51+L51</f>
        <v>49</v>
      </c>
      <c r="N51" s="250">
        <v>150</v>
      </c>
    </row>
    <row r="52" spans="1:25" ht="15.75" x14ac:dyDescent="0.25">
      <c r="A52" s="685">
        <v>9</v>
      </c>
      <c r="B52" s="671" t="s">
        <v>280</v>
      </c>
      <c r="C52" s="655"/>
      <c r="D52" s="40"/>
      <c r="E52" s="39"/>
      <c r="F52" s="40" t="s">
        <v>214</v>
      </c>
      <c r="G52" s="40"/>
      <c r="H52" s="39"/>
      <c r="I52" s="39"/>
      <c r="J52" s="39" t="s">
        <v>214</v>
      </c>
      <c r="K52" s="676"/>
      <c r="L52" s="661"/>
      <c r="M52" s="38"/>
      <c r="N52" s="250">
        <v>100</v>
      </c>
    </row>
    <row r="53" spans="1:25" ht="15.75" x14ac:dyDescent="0.25">
      <c r="A53" s="685">
        <v>10</v>
      </c>
      <c r="B53" s="673" t="s">
        <v>139</v>
      </c>
      <c r="C53" s="655"/>
      <c r="D53" s="40" t="s">
        <v>214</v>
      </c>
      <c r="E53" s="39"/>
      <c r="F53" s="40"/>
      <c r="G53" s="40"/>
      <c r="H53" s="39"/>
      <c r="I53" s="39" t="s">
        <v>214</v>
      </c>
      <c r="J53" s="39"/>
      <c r="K53" s="676"/>
      <c r="L53" s="661"/>
      <c r="M53" s="38"/>
      <c r="N53" s="250"/>
    </row>
    <row r="54" spans="1:25" s="33" customFormat="1" ht="15.75" x14ac:dyDescent="0.25">
      <c r="A54" s="685">
        <v>11</v>
      </c>
      <c r="B54" s="669" t="s">
        <v>302</v>
      </c>
      <c r="C54" s="655"/>
      <c r="D54" s="40" t="s">
        <v>214</v>
      </c>
      <c r="E54" s="34"/>
      <c r="F54" s="40"/>
      <c r="G54" s="40"/>
      <c r="H54" s="39"/>
      <c r="I54" s="39" t="s">
        <v>214</v>
      </c>
      <c r="J54" s="39"/>
      <c r="K54" s="676"/>
      <c r="L54" s="661"/>
      <c r="M54" s="38"/>
      <c r="N54" s="36"/>
    </row>
    <row r="55" spans="1:25" s="33" customFormat="1" ht="15.75" x14ac:dyDescent="0.25">
      <c r="A55" s="685">
        <v>12</v>
      </c>
      <c r="B55" s="669" t="s">
        <v>146</v>
      </c>
      <c r="C55" s="655"/>
      <c r="D55" s="40" t="s">
        <v>214</v>
      </c>
      <c r="E55" s="34"/>
      <c r="F55" s="40"/>
      <c r="G55" s="40"/>
      <c r="H55" s="39"/>
      <c r="I55" s="39" t="s">
        <v>214</v>
      </c>
      <c r="J55" s="39"/>
      <c r="K55" s="676"/>
      <c r="L55" s="661"/>
      <c r="M55" s="38"/>
      <c r="N55" s="250"/>
    </row>
    <row r="56" spans="1:25" s="190" customFormat="1" ht="15.75" x14ac:dyDescent="0.25">
      <c r="A56" s="685">
        <v>13</v>
      </c>
      <c r="B56" s="669" t="s">
        <v>117</v>
      </c>
      <c r="C56" s="655"/>
      <c r="D56" s="40" t="s">
        <v>214</v>
      </c>
      <c r="E56" s="39" t="s">
        <v>214</v>
      </c>
      <c r="F56" s="40"/>
      <c r="G56" s="40"/>
      <c r="H56" s="39"/>
      <c r="I56" s="39"/>
      <c r="J56" s="39"/>
      <c r="K56" s="676"/>
      <c r="L56" s="661"/>
      <c r="M56" s="38"/>
      <c r="N56" s="36">
        <v>50</v>
      </c>
    </row>
    <row r="57" spans="1:25" s="190" customFormat="1" ht="15.75" x14ac:dyDescent="0.25">
      <c r="A57" s="685">
        <v>14</v>
      </c>
      <c r="B57" s="670" t="s">
        <v>106</v>
      </c>
      <c r="C57" s="655"/>
      <c r="D57" s="40"/>
      <c r="E57" s="34"/>
      <c r="F57" s="40"/>
      <c r="G57" s="40"/>
      <c r="H57" s="39"/>
      <c r="I57" s="39"/>
      <c r="J57" s="39" t="s">
        <v>214</v>
      </c>
      <c r="K57" s="676"/>
      <c r="L57" s="661"/>
      <c r="M57" s="38"/>
      <c r="N57" s="36"/>
    </row>
    <row r="58" spans="1:25" s="33" customFormat="1" ht="15.75" x14ac:dyDescent="0.25">
      <c r="A58" s="685">
        <v>15</v>
      </c>
      <c r="B58" s="670" t="s">
        <v>194</v>
      </c>
      <c r="C58" s="655"/>
      <c r="D58" s="40"/>
      <c r="E58" s="34"/>
      <c r="F58" s="40"/>
      <c r="G58" s="40"/>
      <c r="H58" s="39"/>
      <c r="I58" s="39" t="s">
        <v>214</v>
      </c>
      <c r="J58" s="39"/>
      <c r="K58" s="676"/>
      <c r="L58" s="661"/>
      <c r="M58" s="38"/>
      <c r="N58" s="36"/>
    </row>
    <row r="59" spans="1:25" s="33" customFormat="1" ht="15.75" x14ac:dyDescent="0.25">
      <c r="A59" s="685">
        <v>16</v>
      </c>
      <c r="B59" s="669" t="s">
        <v>86</v>
      </c>
      <c r="C59" s="655" t="s">
        <v>214</v>
      </c>
      <c r="D59" s="40"/>
      <c r="E59" s="34"/>
      <c r="F59" s="40"/>
      <c r="G59" s="40"/>
      <c r="H59" s="39"/>
      <c r="I59" s="39"/>
      <c r="J59" s="39"/>
      <c r="K59" s="676"/>
      <c r="L59" s="661"/>
      <c r="M59" s="38"/>
      <c r="N59" s="250">
        <v>50</v>
      </c>
    </row>
    <row r="60" spans="1:25" s="33" customFormat="1" ht="15.75" x14ac:dyDescent="0.25">
      <c r="A60" s="685">
        <v>17</v>
      </c>
      <c r="B60" s="673" t="s">
        <v>316</v>
      </c>
      <c r="C60" s="655"/>
      <c r="D60" s="40"/>
      <c r="E60" s="34"/>
      <c r="F60" s="40"/>
      <c r="G60" s="35"/>
      <c r="H60" s="39" t="s">
        <v>214</v>
      </c>
      <c r="I60" s="39"/>
      <c r="J60" s="39"/>
      <c r="K60" s="676"/>
      <c r="L60" s="660"/>
      <c r="M60" s="38"/>
      <c r="N60" s="36">
        <v>50</v>
      </c>
    </row>
    <row r="61" spans="1:25" s="190" customFormat="1" ht="15.75" x14ac:dyDescent="0.25">
      <c r="A61" s="685">
        <v>18</v>
      </c>
      <c r="B61" s="670" t="s">
        <v>334</v>
      </c>
      <c r="C61" s="655"/>
      <c r="D61" s="40"/>
      <c r="E61" s="39"/>
      <c r="F61" s="40"/>
      <c r="G61" s="40"/>
      <c r="H61" s="39"/>
      <c r="I61" s="39" t="s">
        <v>214</v>
      </c>
      <c r="J61" s="39"/>
      <c r="K61" s="676"/>
      <c r="L61" s="661"/>
      <c r="M61" s="38"/>
      <c r="N61" s="250"/>
    </row>
    <row r="62" spans="1:25" s="190" customFormat="1" ht="15.75" x14ac:dyDescent="0.25">
      <c r="A62" s="685">
        <v>19</v>
      </c>
      <c r="B62" s="671" t="s">
        <v>247</v>
      </c>
      <c r="C62" s="655" t="s">
        <v>214</v>
      </c>
      <c r="D62" s="40"/>
      <c r="E62" s="34"/>
      <c r="F62" s="40"/>
      <c r="G62" s="40"/>
      <c r="H62" s="39"/>
      <c r="I62" s="39"/>
      <c r="J62" s="39"/>
      <c r="K62" s="676"/>
      <c r="L62" s="661"/>
      <c r="M62" s="38"/>
      <c r="N62" s="250">
        <v>350</v>
      </c>
    </row>
    <row r="63" spans="1:25" s="190" customFormat="1" ht="15.75" x14ac:dyDescent="0.25">
      <c r="A63" s="685">
        <v>20</v>
      </c>
      <c r="B63" s="670" t="s">
        <v>192</v>
      </c>
      <c r="C63" s="655"/>
      <c r="D63" s="40"/>
      <c r="E63" s="34"/>
      <c r="F63" s="40"/>
      <c r="G63" s="40"/>
      <c r="H63" s="39" t="s">
        <v>214</v>
      </c>
      <c r="I63" s="39"/>
      <c r="J63" s="39"/>
      <c r="K63" s="676"/>
      <c r="L63" s="661"/>
      <c r="M63" s="38"/>
      <c r="N63" s="250"/>
    </row>
    <row r="64" spans="1:25" s="33" customFormat="1" ht="16.5" thickBot="1" x14ac:dyDescent="0.3">
      <c r="A64" s="686">
        <v>21</v>
      </c>
      <c r="B64" s="841" t="s">
        <v>88</v>
      </c>
      <c r="C64" s="666"/>
      <c r="D64" s="668"/>
      <c r="E64" s="725"/>
      <c r="F64" s="668"/>
      <c r="G64" s="668"/>
      <c r="H64" s="667"/>
      <c r="I64" s="667" t="s">
        <v>214</v>
      </c>
      <c r="J64" s="667"/>
      <c r="K64" s="677"/>
      <c r="L64" s="662"/>
      <c r="M64" s="284"/>
      <c r="N64" s="842"/>
    </row>
    <row r="65" spans="1:14" ht="21.75" thickBot="1" x14ac:dyDescent="0.25">
      <c r="A65" s="862" t="s">
        <v>108</v>
      </c>
      <c r="B65" s="863"/>
      <c r="C65" s="863"/>
      <c r="D65" s="863"/>
      <c r="E65" s="863"/>
      <c r="F65" s="863"/>
      <c r="G65" s="863"/>
      <c r="H65" s="863"/>
      <c r="I65" s="863"/>
      <c r="J65" s="863"/>
      <c r="K65" s="863"/>
      <c r="L65" s="863"/>
      <c r="M65" s="863"/>
      <c r="N65" s="863"/>
    </row>
    <row r="66" spans="1:14" ht="32.25" thickBot="1" x14ac:dyDescent="0.25">
      <c r="A66" s="683" t="s">
        <v>0</v>
      </c>
      <c r="B66" s="753" t="s">
        <v>1</v>
      </c>
      <c r="C66" s="753" t="s">
        <v>199</v>
      </c>
      <c r="D66" s="754" t="s">
        <v>210</v>
      </c>
      <c r="E66" s="755" t="s">
        <v>121</v>
      </c>
      <c r="F66" s="755" t="s">
        <v>248</v>
      </c>
      <c r="G66" s="755" t="s">
        <v>2</v>
      </c>
      <c r="H66" s="756" t="s">
        <v>3</v>
      </c>
      <c r="I66" s="755" t="s">
        <v>4</v>
      </c>
      <c r="J66" s="756" t="s">
        <v>137</v>
      </c>
      <c r="K66" s="228" t="s">
        <v>50</v>
      </c>
      <c r="L66" s="757" t="s">
        <v>104</v>
      </c>
      <c r="M66" s="26" t="s">
        <v>5</v>
      </c>
      <c r="N66" s="27" t="s">
        <v>61</v>
      </c>
    </row>
    <row r="67" spans="1:14" ht="15.75" x14ac:dyDescent="0.25">
      <c r="A67" s="687" t="s">
        <v>6</v>
      </c>
      <c r="B67" s="848" t="s">
        <v>143</v>
      </c>
      <c r="C67" s="849"/>
      <c r="D67" s="750">
        <v>9</v>
      </c>
      <c r="E67" s="750">
        <v>10</v>
      </c>
      <c r="F67" s="750"/>
      <c r="G67" s="750"/>
      <c r="H67" s="750"/>
      <c r="I67" s="843">
        <f ca="1">SUMIF(orienťáky!B$4:'orienťáky'!C$43,B67,orienťáky!F$4:F$43)</f>
        <v>8</v>
      </c>
      <c r="J67" s="750">
        <v>10</v>
      </c>
      <c r="K67" s="751">
        <v>8</v>
      </c>
      <c r="L67" s="752"/>
      <c r="M67" s="38">
        <f ca="1">C67+D67+E67+F67+G67+H67+I67+J67+K67+L67</f>
        <v>45</v>
      </c>
      <c r="N67" s="726"/>
    </row>
    <row r="68" spans="1:14" ht="15.75" x14ac:dyDescent="0.25">
      <c r="A68" s="688" t="s">
        <v>7</v>
      </c>
      <c r="B68" s="29" t="s">
        <v>106</v>
      </c>
      <c r="C68" s="420"/>
      <c r="D68" s="279"/>
      <c r="E68" s="279">
        <v>9</v>
      </c>
      <c r="F68" s="279"/>
      <c r="G68" s="279"/>
      <c r="H68" s="279"/>
      <c r="I68" s="844">
        <f ca="1">SUMIF(orienťáky!B$4:'orienťáky'!C$43,B68,orienťáky!F$4:F$43)</f>
        <v>10</v>
      </c>
      <c r="J68" s="279">
        <v>9</v>
      </c>
      <c r="K68" s="419">
        <v>9</v>
      </c>
      <c r="L68" s="281"/>
      <c r="M68" s="38">
        <f ca="1">C68+D68+E68+F68+G68+H68+I68+J68+K68+L68</f>
        <v>37</v>
      </c>
      <c r="N68" s="37"/>
    </row>
    <row r="69" spans="1:14" ht="15.75" x14ac:dyDescent="0.25">
      <c r="A69" s="688" t="s">
        <v>8</v>
      </c>
      <c r="B69" s="28" t="s">
        <v>141</v>
      </c>
      <c r="C69" s="280">
        <v>10</v>
      </c>
      <c r="D69" s="279">
        <v>10</v>
      </c>
      <c r="E69" s="279">
        <v>8</v>
      </c>
      <c r="F69" s="279"/>
      <c r="G69" s="279"/>
      <c r="H69" s="279"/>
      <c r="I69" s="844">
        <f ca="1">SUMIF(orienťáky!B$4:'orienťáky'!C$43,B69,orienťáky!F$4:F$43)</f>
        <v>7</v>
      </c>
      <c r="J69" s="279"/>
      <c r="K69" s="419"/>
      <c r="L69" s="281"/>
      <c r="M69" s="38">
        <f ca="1">C69+D69+E69+F69+G69+H69+I69+J69+K69+L69</f>
        <v>35</v>
      </c>
      <c r="N69" s="307"/>
    </row>
    <row r="70" spans="1:14" ht="15.75" x14ac:dyDescent="0.25">
      <c r="A70" s="688" t="s">
        <v>9</v>
      </c>
      <c r="B70" s="29" t="s">
        <v>142</v>
      </c>
      <c r="C70" s="420">
        <v>8</v>
      </c>
      <c r="D70" s="279">
        <v>8</v>
      </c>
      <c r="E70" s="279">
        <v>7</v>
      </c>
      <c r="F70" s="282"/>
      <c r="G70" s="280"/>
      <c r="H70" s="279"/>
      <c r="I70" s="844">
        <f ca="1">SUMIF(orienťáky!B$4:'orienťáky'!C$43,B70,orienťáky!F$4:F$43)</f>
        <v>7</v>
      </c>
      <c r="J70" s="279"/>
      <c r="K70" s="419"/>
      <c r="L70" s="281"/>
      <c r="M70" s="38">
        <f ca="1">C70+D70+E70+F70+G70+H70+I70+J70+K70+L70</f>
        <v>30</v>
      </c>
      <c r="N70" s="37"/>
    </row>
    <row r="71" spans="1:14" s="33" customFormat="1" ht="15.75" x14ac:dyDescent="0.25">
      <c r="A71" s="688" t="s">
        <v>10</v>
      </c>
      <c r="B71" s="28" t="s">
        <v>107</v>
      </c>
      <c r="C71" s="280">
        <v>9</v>
      </c>
      <c r="D71" s="279"/>
      <c r="E71" s="279"/>
      <c r="F71" s="279"/>
      <c r="G71" s="279"/>
      <c r="H71" s="279"/>
      <c r="I71" s="844">
        <f ca="1">SUMIF(orienťáky!B$4:'orienťáky'!C$43,B71,orienťáky!F$4:F$43)</f>
        <v>9</v>
      </c>
      <c r="J71" s="279"/>
      <c r="K71" s="419">
        <v>10</v>
      </c>
      <c r="L71" s="281"/>
      <c r="M71" s="38">
        <f ca="1">C71+D71+E71+F71+G71+H71+I71+J71+K71+L71</f>
        <v>28</v>
      </c>
      <c r="N71" s="37"/>
    </row>
    <row r="72" spans="1:14" s="33" customFormat="1" ht="15.75" x14ac:dyDescent="0.25">
      <c r="A72" s="688" t="s">
        <v>11</v>
      </c>
      <c r="B72" s="28" t="s">
        <v>219</v>
      </c>
      <c r="C72" s="421"/>
      <c r="D72" s="279">
        <v>7</v>
      </c>
      <c r="E72" s="279">
        <v>5</v>
      </c>
      <c r="F72" s="279"/>
      <c r="G72" s="279"/>
      <c r="H72" s="279"/>
      <c r="I72" s="39"/>
      <c r="J72" s="279"/>
      <c r="K72" s="419"/>
      <c r="L72" s="281"/>
      <c r="M72" s="38">
        <f>C72+D72+E72+F72+G72+H72+I72+J72+K72+L72</f>
        <v>12</v>
      </c>
      <c r="N72" s="52"/>
    </row>
    <row r="73" spans="1:14" s="190" customFormat="1" ht="15.75" x14ac:dyDescent="0.25">
      <c r="A73" s="688" t="s">
        <v>12</v>
      </c>
      <c r="B73" s="28" t="s">
        <v>299</v>
      </c>
      <c r="C73" s="421"/>
      <c r="D73" s="279">
        <v>6</v>
      </c>
      <c r="E73" s="279">
        <v>6</v>
      </c>
      <c r="F73" s="279"/>
      <c r="G73" s="279"/>
      <c r="H73" s="279"/>
      <c r="I73" s="39"/>
      <c r="J73" s="279"/>
      <c r="K73" s="419"/>
      <c r="L73" s="281"/>
      <c r="M73" s="38">
        <f>C73+D73+E73+F73+G73+H73+I73+J73+K73+L73</f>
        <v>12</v>
      </c>
      <c r="N73" s="37"/>
    </row>
    <row r="74" spans="1:14" s="190" customFormat="1" ht="15.75" x14ac:dyDescent="0.25">
      <c r="A74" s="688" t="s">
        <v>13</v>
      </c>
      <c r="B74" s="28" t="s">
        <v>301</v>
      </c>
      <c r="C74" s="421"/>
      <c r="D74" s="279">
        <v>5</v>
      </c>
      <c r="E74" s="279">
        <v>4</v>
      </c>
      <c r="F74" s="279"/>
      <c r="G74" s="279"/>
      <c r="H74" s="279"/>
      <c r="I74" s="39"/>
      <c r="J74" s="279"/>
      <c r="K74" s="419"/>
      <c r="L74" s="281"/>
      <c r="M74" s="38">
        <f>C74+D74+E74+F74+G74+H74+I74+J74+K74+L74</f>
        <v>9</v>
      </c>
      <c r="N74" s="37"/>
    </row>
    <row r="75" spans="1:14" s="33" customFormat="1" ht="15.75" x14ac:dyDescent="0.25">
      <c r="A75" s="688" t="s">
        <v>14</v>
      </c>
      <c r="B75" s="847" t="s">
        <v>369</v>
      </c>
      <c r="C75" s="421"/>
      <c r="D75" s="279"/>
      <c r="E75" s="279"/>
      <c r="F75" s="279"/>
      <c r="G75" s="279"/>
      <c r="H75" s="279"/>
      <c r="I75" s="39"/>
      <c r="J75" s="279">
        <v>8</v>
      </c>
      <c r="K75" s="419"/>
      <c r="L75" s="281"/>
      <c r="M75" s="38">
        <f>C75+D75+E75+F75+G75+H75+I75+J75+K75+L75</f>
        <v>8</v>
      </c>
      <c r="N75" s="37"/>
    </row>
    <row r="76" spans="1:14" s="190" customFormat="1" ht="15.75" x14ac:dyDescent="0.25">
      <c r="A76" s="688"/>
      <c r="B76" s="28"/>
      <c r="C76" s="421"/>
      <c r="D76" s="279"/>
      <c r="E76" s="279"/>
      <c r="F76" s="279"/>
      <c r="G76" s="279"/>
      <c r="H76" s="279"/>
      <c r="I76" s="280"/>
      <c r="J76" s="269"/>
      <c r="K76" s="419"/>
      <c r="L76" s="281"/>
      <c r="M76" s="38">
        <f t="shared" ref="M76:M77" si="0">C76+D76+E76+F76+G76+H76+I76+J76+K76+L76</f>
        <v>0</v>
      </c>
      <c r="N76" s="37"/>
    </row>
    <row r="77" spans="1:14" ht="16.5" thickBot="1" x14ac:dyDescent="0.3">
      <c r="A77" s="688"/>
      <c r="B77" s="422"/>
      <c r="C77" s="423"/>
      <c r="D77" s="424"/>
      <c r="E77" s="424"/>
      <c r="F77" s="424"/>
      <c r="G77" s="424"/>
      <c r="H77" s="424"/>
      <c r="I77" s="425"/>
      <c r="J77" s="424"/>
      <c r="K77" s="426"/>
      <c r="L77" s="427"/>
      <c r="M77" s="284">
        <f t="shared" si="0"/>
        <v>0</v>
      </c>
      <c r="N77" s="428"/>
    </row>
    <row r="78" spans="1:14" x14ac:dyDescent="0.2">
      <c r="J78" s="191"/>
    </row>
    <row r="79" spans="1:14" x14ac:dyDescent="0.2">
      <c r="J79" s="191"/>
      <c r="N79" s="225"/>
    </row>
    <row r="80" spans="1:14" x14ac:dyDescent="0.2">
      <c r="J80" s="191"/>
      <c r="N80" s="225"/>
    </row>
    <row r="81" spans="10:14" x14ac:dyDescent="0.2">
      <c r="J81" s="191"/>
      <c r="N81" s="225"/>
    </row>
    <row r="82" spans="10:14" x14ac:dyDescent="0.2">
      <c r="J82" s="191"/>
    </row>
    <row r="83" spans="10:14" x14ac:dyDescent="0.2">
      <c r="J83" s="191"/>
      <c r="N83" s="225"/>
    </row>
    <row r="84" spans="10:14" x14ac:dyDescent="0.2">
      <c r="J84" s="191"/>
    </row>
    <row r="85" spans="10:14" x14ac:dyDescent="0.2">
      <c r="J85" s="191"/>
    </row>
    <row r="86" spans="10:14" x14ac:dyDescent="0.2">
      <c r="J86" s="191"/>
    </row>
    <row r="87" spans="10:14" x14ac:dyDescent="0.2">
      <c r="J87" s="191"/>
    </row>
    <row r="88" spans="10:14" x14ac:dyDescent="0.2">
      <c r="J88" s="191"/>
    </row>
    <row r="89" spans="10:14" x14ac:dyDescent="0.2">
      <c r="J89" s="191"/>
    </row>
    <row r="90" spans="10:14" x14ac:dyDescent="0.2">
      <c r="J90" s="191"/>
    </row>
    <row r="91" spans="10:14" x14ac:dyDescent="0.2">
      <c r="J91" s="191"/>
    </row>
    <row r="92" spans="10:14" x14ac:dyDescent="0.2">
      <c r="J92" s="191"/>
    </row>
    <row r="93" spans="10:14" x14ac:dyDescent="0.2">
      <c r="J93" s="191"/>
    </row>
    <row r="94" spans="10:14" x14ac:dyDescent="0.2">
      <c r="J94" s="191"/>
    </row>
    <row r="95" spans="10:14" x14ac:dyDescent="0.2">
      <c r="J95" s="191"/>
    </row>
    <row r="96" spans="10:14" x14ac:dyDescent="0.2">
      <c r="J96" s="191"/>
    </row>
    <row r="97" spans="10:10" x14ac:dyDescent="0.2">
      <c r="J97" s="191"/>
    </row>
    <row r="98" spans="10:10" x14ac:dyDescent="0.2">
      <c r="J98" s="191"/>
    </row>
    <row r="99" spans="10:10" x14ac:dyDescent="0.2">
      <c r="J99" s="191"/>
    </row>
    <row r="100" spans="10:10" x14ac:dyDescent="0.2">
      <c r="J100" s="191"/>
    </row>
    <row r="101" spans="10:10" x14ac:dyDescent="0.2">
      <c r="J101" s="191"/>
    </row>
    <row r="102" spans="10:10" x14ac:dyDescent="0.2">
      <c r="J102" s="191"/>
    </row>
    <row r="103" spans="10:10" x14ac:dyDescent="0.2">
      <c r="J103" s="191"/>
    </row>
    <row r="104" spans="10:10" x14ac:dyDescent="0.2">
      <c r="J104" s="191"/>
    </row>
    <row r="105" spans="10:10" x14ac:dyDescent="0.2">
      <c r="J105" s="191"/>
    </row>
    <row r="106" spans="10:10" x14ac:dyDescent="0.2">
      <c r="J106" s="191"/>
    </row>
    <row r="107" spans="10:10" x14ac:dyDescent="0.2">
      <c r="J107" s="191"/>
    </row>
    <row r="108" spans="10:10" x14ac:dyDescent="0.2">
      <c r="J108" s="191"/>
    </row>
    <row r="109" spans="10:10" x14ac:dyDescent="0.2">
      <c r="J109" s="191"/>
    </row>
    <row r="110" spans="10:10" x14ac:dyDescent="0.2">
      <c r="J110" s="191"/>
    </row>
    <row r="111" spans="10:10" x14ac:dyDescent="0.2">
      <c r="J111" s="191"/>
    </row>
    <row r="112" spans="10:10" x14ac:dyDescent="0.2">
      <c r="J112" s="191"/>
    </row>
    <row r="113" spans="10:10" x14ac:dyDescent="0.2">
      <c r="J113" s="191"/>
    </row>
    <row r="114" spans="10:10" x14ac:dyDescent="0.2">
      <c r="J114" s="191"/>
    </row>
    <row r="115" spans="10:10" x14ac:dyDescent="0.2">
      <c r="J115" s="191"/>
    </row>
    <row r="116" spans="10:10" x14ac:dyDescent="0.2">
      <c r="J116" s="191"/>
    </row>
    <row r="117" spans="10:10" x14ac:dyDescent="0.2">
      <c r="J117" s="191"/>
    </row>
    <row r="118" spans="10:10" x14ac:dyDescent="0.2">
      <c r="J118" s="191"/>
    </row>
    <row r="119" spans="10:10" x14ac:dyDescent="0.2">
      <c r="J119" s="191"/>
    </row>
    <row r="120" spans="10:10" x14ac:dyDescent="0.2">
      <c r="J120" s="191"/>
    </row>
    <row r="121" spans="10:10" x14ac:dyDescent="0.2">
      <c r="J121" s="191"/>
    </row>
    <row r="122" spans="10:10" x14ac:dyDescent="0.2">
      <c r="J122" s="191"/>
    </row>
    <row r="123" spans="10:10" x14ac:dyDescent="0.2">
      <c r="J123" s="191"/>
    </row>
    <row r="124" spans="10:10" x14ac:dyDescent="0.2">
      <c r="J124" s="191"/>
    </row>
    <row r="125" spans="10:10" x14ac:dyDescent="0.2">
      <c r="J125" s="191"/>
    </row>
    <row r="126" spans="10:10" x14ac:dyDescent="0.2">
      <c r="J126" s="191"/>
    </row>
    <row r="127" spans="10:10" x14ac:dyDescent="0.2">
      <c r="J127" s="191"/>
    </row>
    <row r="128" spans="10:10" x14ac:dyDescent="0.2">
      <c r="J128" s="191"/>
    </row>
    <row r="129" spans="10:10" x14ac:dyDescent="0.2">
      <c r="J129" s="191"/>
    </row>
    <row r="130" spans="10:10" x14ac:dyDescent="0.2">
      <c r="J130" s="191"/>
    </row>
    <row r="131" spans="10:10" x14ac:dyDescent="0.2">
      <c r="J131" s="191"/>
    </row>
    <row r="132" spans="10:10" x14ac:dyDescent="0.2">
      <c r="J132" s="191"/>
    </row>
    <row r="133" spans="10:10" x14ac:dyDescent="0.2">
      <c r="J133" s="191"/>
    </row>
    <row r="134" spans="10:10" x14ac:dyDescent="0.2">
      <c r="J134" s="191"/>
    </row>
    <row r="135" spans="10:10" x14ac:dyDescent="0.2">
      <c r="J135" s="191"/>
    </row>
    <row r="136" spans="10:10" x14ac:dyDescent="0.2">
      <c r="J136" s="191"/>
    </row>
    <row r="137" spans="10:10" x14ac:dyDescent="0.2">
      <c r="J137" s="191"/>
    </row>
    <row r="138" spans="10:10" x14ac:dyDescent="0.2">
      <c r="J138" s="191"/>
    </row>
    <row r="139" spans="10:10" x14ac:dyDescent="0.2">
      <c r="J139" s="191"/>
    </row>
    <row r="140" spans="10:10" x14ac:dyDescent="0.2">
      <c r="J140" s="191"/>
    </row>
    <row r="141" spans="10:10" x14ac:dyDescent="0.2">
      <c r="J141" s="191"/>
    </row>
    <row r="142" spans="10:10" x14ac:dyDescent="0.2">
      <c r="J142" s="191"/>
    </row>
    <row r="143" spans="10:10" x14ac:dyDescent="0.2">
      <c r="J143" s="191"/>
    </row>
    <row r="144" spans="10:10" x14ac:dyDescent="0.2">
      <c r="J144" s="191"/>
    </row>
    <row r="145" spans="10:10" x14ac:dyDescent="0.2">
      <c r="J145" s="191"/>
    </row>
    <row r="146" spans="10:10" x14ac:dyDescent="0.2">
      <c r="J146" s="191"/>
    </row>
    <row r="147" spans="10:10" x14ac:dyDescent="0.2">
      <c r="J147" s="191"/>
    </row>
    <row r="148" spans="10:10" x14ac:dyDescent="0.2">
      <c r="J148" s="191"/>
    </row>
    <row r="149" spans="10:10" x14ac:dyDescent="0.2">
      <c r="J149" s="191"/>
    </row>
    <row r="150" spans="10:10" x14ac:dyDescent="0.2">
      <c r="J150" s="191"/>
    </row>
    <row r="151" spans="10:10" x14ac:dyDescent="0.2">
      <c r="J151" s="191"/>
    </row>
    <row r="152" spans="10:10" x14ac:dyDescent="0.2">
      <c r="J152" s="191"/>
    </row>
    <row r="153" spans="10:10" x14ac:dyDescent="0.2">
      <c r="J153" s="191"/>
    </row>
    <row r="154" spans="10:10" x14ac:dyDescent="0.2">
      <c r="J154" s="191"/>
    </row>
    <row r="155" spans="10:10" x14ac:dyDescent="0.2">
      <c r="J155" s="191"/>
    </row>
    <row r="156" spans="10:10" x14ac:dyDescent="0.2">
      <c r="J156" s="191"/>
    </row>
    <row r="157" spans="10:10" x14ac:dyDescent="0.2">
      <c r="J157" s="191"/>
    </row>
    <row r="158" spans="10:10" x14ac:dyDescent="0.2">
      <c r="J158" s="191"/>
    </row>
    <row r="159" spans="10:10" x14ac:dyDescent="0.2">
      <c r="J159" s="191"/>
    </row>
    <row r="160" spans="10:10" x14ac:dyDescent="0.2">
      <c r="J160" s="191"/>
    </row>
    <row r="161" spans="10:10" x14ac:dyDescent="0.2">
      <c r="J161" s="191"/>
    </row>
    <row r="162" spans="10:10" x14ac:dyDescent="0.2">
      <c r="J162" s="191"/>
    </row>
    <row r="163" spans="10:10" x14ac:dyDescent="0.2">
      <c r="J163" s="191"/>
    </row>
    <row r="164" spans="10:10" x14ac:dyDescent="0.2">
      <c r="J164" s="191"/>
    </row>
    <row r="165" spans="10:10" x14ac:dyDescent="0.2">
      <c r="J165" s="191"/>
    </row>
    <row r="166" spans="10:10" x14ac:dyDescent="0.2">
      <c r="J166" s="191"/>
    </row>
    <row r="167" spans="10:10" x14ac:dyDescent="0.2">
      <c r="J167" s="191"/>
    </row>
    <row r="168" spans="10:10" x14ac:dyDescent="0.2">
      <c r="J168" s="191"/>
    </row>
    <row r="169" spans="10:10" x14ac:dyDescent="0.2">
      <c r="J169" s="191"/>
    </row>
    <row r="170" spans="10:10" x14ac:dyDescent="0.2">
      <c r="J170" s="191"/>
    </row>
    <row r="171" spans="10:10" x14ac:dyDescent="0.2">
      <c r="J171" s="191"/>
    </row>
    <row r="172" spans="10:10" x14ac:dyDescent="0.2">
      <c r="J172" s="191"/>
    </row>
    <row r="173" spans="10:10" x14ac:dyDescent="0.2">
      <c r="J173" s="191"/>
    </row>
    <row r="174" spans="10:10" x14ac:dyDescent="0.2">
      <c r="J174" s="191"/>
    </row>
    <row r="175" spans="10:10" x14ac:dyDescent="0.2">
      <c r="J175" s="191"/>
    </row>
    <row r="176" spans="10:10" x14ac:dyDescent="0.2">
      <c r="J176" s="191"/>
    </row>
    <row r="177" spans="10:10" x14ac:dyDescent="0.2">
      <c r="J177" s="191"/>
    </row>
    <row r="178" spans="10:10" x14ac:dyDescent="0.2">
      <c r="J178" s="191"/>
    </row>
    <row r="179" spans="10:10" x14ac:dyDescent="0.2">
      <c r="J179" s="191"/>
    </row>
    <row r="180" spans="10:10" x14ac:dyDescent="0.2">
      <c r="J180" s="191"/>
    </row>
    <row r="181" spans="10:10" x14ac:dyDescent="0.2">
      <c r="J181" s="191"/>
    </row>
    <row r="182" spans="10:10" x14ac:dyDescent="0.2">
      <c r="J182" s="191"/>
    </row>
    <row r="183" spans="10:10" x14ac:dyDescent="0.2">
      <c r="J183" s="191"/>
    </row>
    <row r="184" spans="10:10" x14ac:dyDescent="0.2">
      <c r="J184" s="191"/>
    </row>
    <row r="185" spans="10:10" x14ac:dyDescent="0.2">
      <c r="J185" s="191"/>
    </row>
    <row r="186" spans="10:10" x14ac:dyDescent="0.2">
      <c r="J186" s="191"/>
    </row>
    <row r="187" spans="10:10" x14ac:dyDescent="0.2">
      <c r="J187" s="191"/>
    </row>
    <row r="188" spans="10:10" x14ac:dyDescent="0.2">
      <c r="J188" s="191"/>
    </row>
    <row r="189" spans="10:10" x14ac:dyDescent="0.2">
      <c r="J189" s="191"/>
    </row>
    <row r="190" spans="10:10" x14ac:dyDescent="0.2">
      <c r="J190" s="191"/>
    </row>
    <row r="191" spans="10:10" x14ac:dyDescent="0.2">
      <c r="J191" s="191"/>
    </row>
    <row r="192" spans="10:10" x14ac:dyDescent="0.2">
      <c r="J192" s="191"/>
    </row>
    <row r="193" spans="10:10" x14ac:dyDescent="0.2">
      <c r="J193" s="191"/>
    </row>
    <row r="194" spans="10:10" x14ac:dyDescent="0.2">
      <c r="J194" s="191"/>
    </row>
    <row r="195" spans="10:10" x14ac:dyDescent="0.2">
      <c r="J195" s="191"/>
    </row>
    <row r="196" spans="10:10" x14ac:dyDescent="0.2">
      <c r="J196" s="191"/>
    </row>
    <row r="197" spans="10:10" x14ac:dyDescent="0.2">
      <c r="J197" s="191"/>
    </row>
    <row r="198" spans="10:10" x14ac:dyDescent="0.2">
      <c r="J198" s="191"/>
    </row>
    <row r="199" spans="10:10" x14ac:dyDescent="0.2">
      <c r="J199" s="191"/>
    </row>
    <row r="200" spans="10:10" x14ac:dyDescent="0.2">
      <c r="J200" s="191"/>
    </row>
    <row r="201" spans="10:10" x14ac:dyDescent="0.2">
      <c r="J201" s="191"/>
    </row>
    <row r="202" spans="10:10" x14ac:dyDescent="0.2">
      <c r="J202" s="191"/>
    </row>
    <row r="203" spans="10:10" x14ac:dyDescent="0.2">
      <c r="J203" s="191"/>
    </row>
    <row r="204" spans="10:10" x14ac:dyDescent="0.2">
      <c r="J204" s="191"/>
    </row>
    <row r="205" spans="10:10" x14ac:dyDescent="0.2">
      <c r="J205" s="191"/>
    </row>
    <row r="206" spans="10:10" x14ac:dyDescent="0.2">
      <c r="J206" s="191"/>
    </row>
    <row r="207" spans="10:10" x14ac:dyDescent="0.2">
      <c r="J207" s="191"/>
    </row>
    <row r="208" spans="10:10" x14ac:dyDescent="0.2">
      <c r="J208" s="191"/>
    </row>
    <row r="209" spans="10:10" x14ac:dyDescent="0.2">
      <c r="J209" s="191"/>
    </row>
    <row r="210" spans="10:10" x14ac:dyDescent="0.2">
      <c r="J210" s="191"/>
    </row>
    <row r="211" spans="10:10" x14ac:dyDescent="0.2">
      <c r="J211" s="191"/>
    </row>
    <row r="212" spans="10:10" x14ac:dyDescent="0.2">
      <c r="J212" s="191"/>
    </row>
    <row r="213" spans="10:10" x14ac:dyDescent="0.2">
      <c r="J213" s="191"/>
    </row>
    <row r="214" spans="10:10" x14ac:dyDescent="0.2">
      <c r="J214" s="191"/>
    </row>
    <row r="215" spans="10:10" x14ac:dyDescent="0.2">
      <c r="J215" s="191"/>
    </row>
    <row r="216" spans="10:10" x14ac:dyDescent="0.2">
      <c r="J216" s="191"/>
    </row>
    <row r="217" spans="10:10" x14ac:dyDescent="0.2">
      <c r="J217" s="191"/>
    </row>
    <row r="218" spans="10:10" x14ac:dyDescent="0.2">
      <c r="J218" s="191"/>
    </row>
    <row r="219" spans="10:10" x14ac:dyDescent="0.2">
      <c r="J219" s="191"/>
    </row>
    <row r="220" spans="10:10" x14ac:dyDescent="0.2">
      <c r="J220" s="191"/>
    </row>
    <row r="221" spans="10:10" x14ac:dyDescent="0.2">
      <c r="J221" s="191"/>
    </row>
    <row r="222" spans="10:10" x14ac:dyDescent="0.2">
      <c r="J222" s="191"/>
    </row>
    <row r="223" spans="10:10" x14ac:dyDescent="0.2">
      <c r="J223" s="191"/>
    </row>
    <row r="224" spans="10:10" x14ac:dyDescent="0.2">
      <c r="J224" s="191"/>
    </row>
    <row r="225" spans="10:10" x14ac:dyDescent="0.2">
      <c r="J225" s="191"/>
    </row>
    <row r="226" spans="10:10" x14ac:dyDescent="0.2">
      <c r="J226" s="191"/>
    </row>
    <row r="227" spans="10:10" x14ac:dyDescent="0.2">
      <c r="J227" s="191"/>
    </row>
    <row r="228" spans="10:10" x14ac:dyDescent="0.2">
      <c r="J228" s="191"/>
    </row>
    <row r="229" spans="10:10" x14ac:dyDescent="0.2">
      <c r="J229" s="191"/>
    </row>
    <row r="230" spans="10:10" x14ac:dyDescent="0.2">
      <c r="J230" s="191"/>
    </row>
    <row r="231" spans="10:10" x14ac:dyDescent="0.2">
      <c r="J231" s="191"/>
    </row>
    <row r="232" spans="10:10" x14ac:dyDescent="0.2">
      <c r="J232" s="191"/>
    </row>
    <row r="233" spans="10:10" x14ac:dyDescent="0.2">
      <c r="J233" s="191"/>
    </row>
    <row r="234" spans="10:10" x14ac:dyDescent="0.2">
      <c r="J234" s="191"/>
    </row>
    <row r="235" spans="10:10" x14ac:dyDescent="0.2">
      <c r="J235" s="191"/>
    </row>
    <row r="236" spans="10:10" x14ac:dyDescent="0.2">
      <c r="J236" s="191"/>
    </row>
    <row r="237" spans="10:10" x14ac:dyDescent="0.2">
      <c r="J237" s="191"/>
    </row>
    <row r="238" spans="10:10" x14ac:dyDescent="0.2">
      <c r="J238" s="191"/>
    </row>
    <row r="239" spans="10:10" x14ac:dyDescent="0.2">
      <c r="J239" s="191"/>
    </row>
    <row r="240" spans="10:10" x14ac:dyDescent="0.2">
      <c r="J240" s="191"/>
    </row>
    <row r="241" spans="10:10" x14ac:dyDescent="0.2">
      <c r="J241" s="191"/>
    </row>
    <row r="242" spans="10:10" x14ac:dyDescent="0.2">
      <c r="J242" s="191"/>
    </row>
    <row r="243" spans="10:10" x14ac:dyDescent="0.2">
      <c r="J243" s="191"/>
    </row>
    <row r="244" spans="10:10" x14ac:dyDescent="0.2">
      <c r="J244" s="191"/>
    </row>
    <row r="245" spans="10:10" x14ac:dyDescent="0.2">
      <c r="J245" s="191"/>
    </row>
    <row r="246" spans="10:10" x14ac:dyDescent="0.2">
      <c r="J246" s="191"/>
    </row>
    <row r="247" spans="10:10" x14ac:dyDescent="0.2">
      <c r="J247" s="191"/>
    </row>
    <row r="248" spans="10:10" x14ac:dyDescent="0.2">
      <c r="J248" s="191"/>
    </row>
    <row r="249" spans="10:10" x14ac:dyDescent="0.2">
      <c r="J249" s="191"/>
    </row>
    <row r="250" spans="10:10" x14ac:dyDescent="0.2">
      <c r="J250" s="191"/>
    </row>
    <row r="251" spans="10:10" x14ac:dyDescent="0.2">
      <c r="J251" s="191"/>
    </row>
    <row r="252" spans="10:10" x14ac:dyDescent="0.2">
      <c r="J252" s="191"/>
    </row>
    <row r="253" spans="10:10" x14ac:dyDescent="0.2">
      <c r="J253" s="191"/>
    </row>
    <row r="254" spans="10:10" x14ac:dyDescent="0.2">
      <c r="J254" s="191"/>
    </row>
    <row r="255" spans="10:10" x14ac:dyDescent="0.2">
      <c r="J255" s="191"/>
    </row>
    <row r="256" spans="10:10" x14ac:dyDescent="0.2">
      <c r="J256" s="191"/>
    </row>
    <row r="257" spans="10:10" x14ac:dyDescent="0.2">
      <c r="J257" s="191"/>
    </row>
    <row r="258" spans="10:10" x14ac:dyDescent="0.2">
      <c r="J258" s="191"/>
    </row>
    <row r="259" spans="10:10" x14ac:dyDescent="0.2">
      <c r="J259" s="191"/>
    </row>
    <row r="260" spans="10:10" x14ac:dyDescent="0.2">
      <c r="J260" s="191"/>
    </row>
    <row r="261" spans="10:10" x14ac:dyDescent="0.2">
      <c r="J261" s="191"/>
    </row>
    <row r="262" spans="10:10" x14ac:dyDescent="0.2">
      <c r="J262" s="191"/>
    </row>
    <row r="263" spans="10:10" x14ac:dyDescent="0.2">
      <c r="J263" s="191"/>
    </row>
    <row r="264" spans="10:10" x14ac:dyDescent="0.2">
      <c r="J264" s="191"/>
    </row>
    <row r="265" spans="10:10" x14ac:dyDescent="0.2">
      <c r="J265" s="191"/>
    </row>
    <row r="266" spans="10:10" x14ac:dyDescent="0.2">
      <c r="J266" s="191"/>
    </row>
    <row r="267" spans="10:10" x14ac:dyDescent="0.2">
      <c r="J267" s="191"/>
    </row>
    <row r="268" spans="10:10" x14ac:dyDescent="0.2">
      <c r="J268" s="191"/>
    </row>
    <row r="269" spans="10:10" x14ac:dyDescent="0.2">
      <c r="J269" s="191"/>
    </row>
    <row r="270" spans="10:10" x14ac:dyDescent="0.2">
      <c r="J270" s="191"/>
    </row>
    <row r="271" spans="10:10" x14ac:dyDescent="0.2">
      <c r="J271" s="191"/>
    </row>
    <row r="272" spans="10:10" x14ac:dyDescent="0.2">
      <c r="J272" s="191"/>
    </row>
    <row r="273" spans="10:10" x14ac:dyDescent="0.2">
      <c r="J273" s="191"/>
    </row>
  </sheetData>
  <sortState ref="B67:M75">
    <sortCondition descending="1" ref="M67:M75"/>
  </sortState>
  <mergeCells count="4">
    <mergeCell ref="A42:N42"/>
    <mergeCell ref="A2:N2"/>
    <mergeCell ref="A1:N1"/>
    <mergeCell ref="A65:N65"/>
  </mergeCells>
  <phoneticPr fontId="12" type="noConversion"/>
  <pageMargins left="0.74803149606299213" right="0.74803149606299213" top="0.98425196850393704" bottom="0.98425196850393704" header="0.51181102362204722" footer="0.51181102362204722"/>
  <pageSetup paperSize="9" scale="90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zoomScale="78" zoomScaleNormal="78" workbookViewId="0">
      <selection activeCell="H25" sqref="H25"/>
    </sheetView>
  </sheetViews>
  <sheetFormatPr defaultColWidth="11.5703125" defaultRowHeight="12.75" x14ac:dyDescent="0.2"/>
  <cols>
    <col min="1" max="1" width="8" customWidth="1"/>
    <col min="2" max="2" width="32.140625" customWidth="1"/>
    <col min="3" max="3" width="13.5703125" customWidth="1"/>
    <col min="4" max="4" width="11.85546875" style="4" customWidth="1"/>
    <col min="5" max="5" width="13.85546875" style="4" bestFit="1" customWidth="1"/>
    <col min="6" max="6" width="18.42578125" style="4" customWidth="1"/>
  </cols>
  <sheetData>
    <row r="1" spans="1:6" ht="33" customHeight="1" thickBot="1" x14ac:dyDescent="0.25">
      <c r="A1" s="913" t="s">
        <v>371</v>
      </c>
      <c r="B1" s="914"/>
      <c r="C1" s="914"/>
      <c r="D1" s="86">
        <v>43421</v>
      </c>
      <c r="E1" s="87" t="s">
        <v>372</v>
      </c>
      <c r="F1" s="88"/>
    </row>
    <row r="2" spans="1:6" ht="52.5" customHeight="1" thickBot="1" x14ac:dyDescent="0.25">
      <c r="A2" s="915" t="s">
        <v>0</v>
      </c>
      <c r="B2" s="916" t="s">
        <v>1</v>
      </c>
      <c r="C2" s="917" t="s">
        <v>168</v>
      </c>
      <c r="D2" s="918" t="s">
        <v>55</v>
      </c>
      <c r="E2" s="918" t="s">
        <v>49</v>
      </c>
      <c r="F2" s="919" t="s">
        <v>54</v>
      </c>
    </row>
    <row r="3" spans="1:6" ht="15" x14ac:dyDescent="0.25">
      <c r="A3" s="395">
        <v>1</v>
      </c>
      <c r="B3" s="405" t="s">
        <v>167</v>
      </c>
      <c r="C3" s="396">
        <v>2.1289351851851851E-3</v>
      </c>
      <c r="D3" s="90">
        <v>0</v>
      </c>
      <c r="E3" s="90">
        <v>4.1666666666666699E-2</v>
      </c>
      <c r="F3" s="397">
        <v>20</v>
      </c>
    </row>
    <row r="4" spans="1:6" s="190" customFormat="1" ht="15" x14ac:dyDescent="0.25">
      <c r="A4" s="398">
        <v>2</v>
      </c>
      <c r="B4" s="392" t="s">
        <v>30</v>
      </c>
      <c r="C4" s="389">
        <v>2.1357638888888889E-3</v>
      </c>
      <c r="D4" s="89">
        <f>C4-$C$3</f>
        <v>6.8287037037037708E-6</v>
      </c>
      <c r="E4" s="89">
        <f>C4-C3</f>
        <v>6.8287037037037708E-6</v>
      </c>
      <c r="F4" s="399">
        <v>19</v>
      </c>
    </row>
    <row r="5" spans="1:6" ht="15" x14ac:dyDescent="0.25">
      <c r="A5" s="400">
        <v>3</v>
      </c>
      <c r="B5" s="392" t="s">
        <v>28</v>
      </c>
      <c r="C5" s="389">
        <v>2.1768518518518517E-3</v>
      </c>
      <c r="D5" s="89">
        <f>C5-$C$3</f>
        <v>4.7916666666666594E-5</v>
      </c>
      <c r="E5" s="89">
        <f t="shared" ref="E5:E18" si="0">C5-C4</f>
        <v>4.1087962962962823E-5</v>
      </c>
      <c r="F5" s="399">
        <v>18</v>
      </c>
    </row>
    <row r="6" spans="1:6" ht="15" x14ac:dyDescent="0.25">
      <c r="A6" s="401">
        <v>4</v>
      </c>
      <c r="B6" s="390" t="s">
        <v>29</v>
      </c>
      <c r="C6" s="389">
        <v>2.3488425925925929E-3</v>
      </c>
      <c r="D6" s="89">
        <f t="shared" ref="D6:D18" si="1">C6-$C$3</f>
        <v>2.1990740740740781E-4</v>
      </c>
      <c r="E6" s="89">
        <f t="shared" si="0"/>
        <v>1.7199074074074122E-4</v>
      </c>
      <c r="F6" s="399">
        <v>17</v>
      </c>
    </row>
    <row r="7" spans="1:6" ht="15" x14ac:dyDescent="0.25">
      <c r="A7" s="401">
        <v>5</v>
      </c>
      <c r="B7" s="391" t="s">
        <v>65</v>
      </c>
      <c r="C7" s="389">
        <v>2.3773148148148147E-3</v>
      </c>
      <c r="D7" s="89">
        <f t="shared" si="1"/>
        <v>2.4837962962962964E-4</v>
      </c>
      <c r="E7" s="89">
        <f t="shared" si="0"/>
        <v>2.8472222222221833E-5</v>
      </c>
      <c r="F7" s="399">
        <v>16</v>
      </c>
    </row>
    <row r="8" spans="1:6" ht="15" x14ac:dyDescent="0.25">
      <c r="A8" s="401">
        <v>6</v>
      </c>
      <c r="B8" s="920" t="s">
        <v>44</v>
      </c>
      <c r="C8" s="389">
        <v>2.3859953703703704E-3</v>
      </c>
      <c r="D8" s="89">
        <f t="shared" si="1"/>
        <v>2.5706018518518526E-4</v>
      </c>
      <c r="E8" s="89">
        <f t="shared" si="0"/>
        <v>8.6805555555556115E-6</v>
      </c>
      <c r="F8" s="399">
        <v>15</v>
      </c>
    </row>
    <row r="9" spans="1:6" ht="15" x14ac:dyDescent="0.25">
      <c r="A9" s="401">
        <v>7</v>
      </c>
      <c r="B9" s="695" t="s">
        <v>209</v>
      </c>
      <c r="C9" s="389">
        <v>2.4649305555555557E-3</v>
      </c>
      <c r="D9" s="89">
        <f t="shared" si="1"/>
        <v>3.3599537037037061E-4</v>
      </c>
      <c r="E9" s="89">
        <f t="shared" si="0"/>
        <v>7.8935185185185358E-5</v>
      </c>
      <c r="F9" s="399">
        <v>14</v>
      </c>
    </row>
    <row r="10" spans="1:6" ht="15" x14ac:dyDescent="0.25">
      <c r="A10" s="401">
        <v>8</v>
      </c>
      <c r="B10" s="391" t="s">
        <v>43</v>
      </c>
      <c r="C10" s="389">
        <v>2.476736111111111E-3</v>
      </c>
      <c r="D10" s="89">
        <f t="shared" si="1"/>
        <v>3.4780092592592588E-4</v>
      </c>
      <c r="E10" s="89">
        <f t="shared" si="0"/>
        <v>1.1805555555555267E-5</v>
      </c>
      <c r="F10" s="399">
        <v>13</v>
      </c>
    </row>
    <row r="11" spans="1:6" ht="15" x14ac:dyDescent="0.25">
      <c r="A11" s="401">
        <v>9</v>
      </c>
      <c r="B11" s="391" t="s">
        <v>51</v>
      </c>
      <c r="C11" s="389">
        <v>2.5372685185185186E-3</v>
      </c>
      <c r="D11" s="89">
        <f t="shared" si="1"/>
        <v>4.0833333333333346E-4</v>
      </c>
      <c r="E11" s="89">
        <f t="shared" si="0"/>
        <v>6.0532407407407583E-5</v>
      </c>
      <c r="F11" s="399">
        <v>12</v>
      </c>
    </row>
    <row r="12" spans="1:6" ht="15" x14ac:dyDescent="0.25">
      <c r="A12" s="401">
        <v>10</v>
      </c>
      <c r="B12" s="921" t="s">
        <v>42</v>
      </c>
      <c r="C12" s="389">
        <v>2.6409722222222221E-3</v>
      </c>
      <c r="D12" s="89">
        <f t="shared" si="1"/>
        <v>5.1203703703703697E-4</v>
      </c>
      <c r="E12" s="89">
        <f t="shared" si="0"/>
        <v>1.0370370370370351E-4</v>
      </c>
      <c r="F12" s="399">
        <v>11</v>
      </c>
    </row>
    <row r="13" spans="1:6" ht="15" x14ac:dyDescent="0.25">
      <c r="A13" s="401">
        <v>11</v>
      </c>
      <c r="B13" s="391" t="s">
        <v>32</v>
      </c>
      <c r="C13" s="389">
        <v>2.6797453703703701E-3</v>
      </c>
      <c r="D13" s="89">
        <f t="shared" si="1"/>
        <v>5.50810185185185E-4</v>
      </c>
      <c r="E13" s="89">
        <f t="shared" si="0"/>
        <v>3.8773148148148022E-5</v>
      </c>
      <c r="F13" s="399">
        <v>10</v>
      </c>
    </row>
    <row r="14" spans="1:6" ht="15" x14ac:dyDescent="0.25">
      <c r="A14" s="401">
        <v>12</v>
      </c>
      <c r="B14" s="920" t="s">
        <v>33</v>
      </c>
      <c r="C14" s="389">
        <v>2.7017361111111109E-3</v>
      </c>
      <c r="D14" s="89">
        <f t="shared" si="1"/>
        <v>5.7280092592592582E-4</v>
      </c>
      <c r="E14" s="89">
        <f t="shared" si="0"/>
        <v>2.1990740740740825E-5</v>
      </c>
      <c r="F14" s="399">
        <v>9</v>
      </c>
    </row>
    <row r="15" spans="1:6" ht="15" x14ac:dyDescent="0.25">
      <c r="A15" s="401">
        <v>13</v>
      </c>
      <c r="B15" s="920" t="s">
        <v>52</v>
      </c>
      <c r="C15" s="389">
        <v>2.7662037037037034E-3</v>
      </c>
      <c r="D15" s="89">
        <f t="shared" si="1"/>
        <v>6.3726851851851835E-4</v>
      </c>
      <c r="E15" s="89">
        <f t="shared" si="0"/>
        <v>6.4467592592592528E-5</v>
      </c>
      <c r="F15" s="399">
        <v>8</v>
      </c>
    </row>
    <row r="16" spans="1:6" ht="15" x14ac:dyDescent="0.25">
      <c r="A16" s="401">
        <v>14</v>
      </c>
      <c r="B16" s="695" t="s">
        <v>34</v>
      </c>
      <c r="C16" s="389">
        <v>2.7934027777777779E-3</v>
      </c>
      <c r="D16" s="89">
        <f t="shared" si="1"/>
        <v>6.644675925925928E-4</v>
      </c>
      <c r="E16" s="89">
        <f t="shared" si="0"/>
        <v>2.7199074074074452E-5</v>
      </c>
      <c r="F16" s="399">
        <v>7</v>
      </c>
    </row>
    <row r="17" spans="1:6" ht="15" x14ac:dyDescent="0.25">
      <c r="A17" s="401">
        <v>15</v>
      </c>
      <c r="B17" s="391" t="s">
        <v>69</v>
      </c>
      <c r="C17" s="389">
        <v>3.0685185185185186E-3</v>
      </c>
      <c r="D17" s="89">
        <f t="shared" si="1"/>
        <v>9.395833333333335E-4</v>
      </c>
      <c r="E17" s="89">
        <f t="shared" si="0"/>
        <v>2.751157407407407E-4</v>
      </c>
      <c r="F17" s="399">
        <v>6</v>
      </c>
    </row>
    <row r="18" spans="1:6" ht="15.75" thickBot="1" x14ac:dyDescent="0.3">
      <c r="A18" s="402">
        <v>16</v>
      </c>
      <c r="B18" s="922" t="s">
        <v>123</v>
      </c>
      <c r="C18" s="403">
        <v>3.2685185185185191E-3</v>
      </c>
      <c r="D18" s="91">
        <f t="shared" si="1"/>
        <v>1.139583333333334E-3</v>
      </c>
      <c r="E18" s="91">
        <f t="shared" si="0"/>
        <v>2.0000000000000052E-4</v>
      </c>
      <c r="F18" s="404">
        <v>5</v>
      </c>
    </row>
    <row r="19" spans="1:6" ht="15.75" thickBot="1" x14ac:dyDescent="0.3">
      <c r="A19" s="388"/>
      <c r="B19" s="84"/>
      <c r="C19" s="85"/>
      <c r="D19" s="83"/>
      <c r="E19" s="83"/>
      <c r="F19" s="83"/>
    </row>
    <row r="20" spans="1:6" ht="30.75" thickBot="1" x14ac:dyDescent="0.25">
      <c r="A20" s="930" t="s">
        <v>0</v>
      </c>
      <c r="B20" s="931" t="s">
        <v>1</v>
      </c>
      <c r="C20" s="932" t="s">
        <v>168</v>
      </c>
      <c r="D20" s="918" t="s">
        <v>55</v>
      </c>
      <c r="E20" s="918" t="s">
        <v>49</v>
      </c>
      <c r="F20" s="919" t="s">
        <v>54</v>
      </c>
    </row>
    <row r="21" spans="1:6" ht="15" x14ac:dyDescent="0.25">
      <c r="A21" s="935">
        <v>1</v>
      </c>
      <c r="B21" s="942" t="s">
        <v>240</v>
      </c>
      <c r="C21" s="936">
        <v>2.6611111111111111E-3</v>
      </c>
      <c r="D21" s="937">
        <f>C21-C21</f>
        <v>0</v>
      </c>
      <c r="E21" s="937">
        <v>0</v>
      </c>
      <c r="F21" s="938">
        <v>20</v>
      </c>
    </row>
    <row r="22" spans="1:6" ht="15" x14ac:dyDescent="0.25">
      <c r="A22" s="939">
        <v>2</v>
      </c>
      <c r="B22" s="943" t="s">
        <v>113</v>
      </c>
      <c r="C22" s="934">
        <v>3.2113425925925925E-3</v>
      </c>
      <c r="D22" s="933">
        <f t="shared" ref="D22" si="2">C22-$C$21</f>
        <v>5.502314814814814E-4</v>
      </c>
      <c r="E22" s="933">
        <f t="shared" ref="E22" si="3">C22-C21</f>
        <v>5.502314814814814E-4</v>
      </c>
      <c r="F22" s="940">
        <v>19</v>
      </c>
    </row>
    <row r="23" spans="1:6" s="190" customFormat="1" ht="15.75" thickBot="1" x14ac:dyDescent="0.3">
      <c r="A23" s="406">
        <v>3</v>
      </c>
      <c r="B23" s="944" t="s">
        <v>71</v>
      </c>
      <c r="C23" s="941">
        <v>3.9432870370370377E-3</v>
      </c>
      <c r="D23" s="407">
        <f t="shared" ref="D23" si="4">C23-$C$21</f>
        <v>1.2821759259259266E-3</v>
      </c>
      <c r="E23" s="407">
        <f t="shared" ref="E23" si="5">C23-C22</f>
        <v>7.3194444444444522E-4</v>
      </c>
      <c r="F23" s="408">
        <v>18</v>
      </c>
    </row>
    <row r="24" spans="1:6" s="190" customFormat="1" ht="15" x14ac:dyDescent="0.25">
      <c r="A24" s="925"/>
      <c r="B24" s="926"/>
      <c r="C24" s="927"/>
      <c r="D24" s="928"/>
      <c r="E24" s="928"/>
      <c r="F24" s="929"/>
    </row>
    <row r="25" spans="1:6" s="190" customFormat="1" ht="15" x14ac:dyDescent="0.25">
      <c r="A25" s="925"/>
      <c r="B25" s="926"/>
      <c r="C25" s="927"/>
      <c r="D25" s="928"/>
      <c r="E25" s="928"/>
      <c r="F25" s="929"/>
    </row>
    <row r="26" spans="1:6" ht="15.75" thickBot="1" x14ac:dyDescent="0.3">
      <c r="A26" s="20"/>
      <c r="B26" s="20"/>
      <c r="C26" s="20"/>
      <c r="D26" s="21"/>
      <c r="E26" s="21"/>
      <c r="F26" s="21"/>
    </row>
    <row r="27" spans="1:6" ht="30.75" thickBot="1" x14ac:dyDescent="0.25">
      <c r="A27" s="409" t="s">
        <v>0</v>
      </c>
      <c r="B27" s="410" t="s">
        <v>1</v>
      </c>
      <c r="C27" s="411" t="s">
        <v>168</v>
      </c>
      <c r="D27" s="393" t="s">
        <v>55</v>
      </c>
      <c r="E27" s="393" t="s">
        <v>49</v>
      </c>
      <c r="F27" s="394" t="s">
        <v>54</v>
      </c>
    </row>
    <row r="28" spans="1:6" ht="15.75" x14ac:dyDescent="0.25">
      <c r="A28" s="414">
        <v>1</v>
      </c>
      <c r="B28" s="415" t="s">
        <v>323</v>
      </c>
      <c r="C28" s="416">
        <v>3.6923611111111111E-3</v>
      </c>
      <c r="D28" s="417">
        <f>C28-C28</f>
        <v>0</v>
      </c>
      <c r="E28" s="417">
        <v>0</v>
      </c>
      <c r="F28" s="418">
        <v>10</v>
      </c>
    </row>
    <row r="29" spans="1:6" ht="15" x14ac:dyDescent="0.25">
      <c r="A29" s="948">
        <v>2</v>
      </c>
      <c r="B29" s="949" t="s">
        <v>106</v>
      </c>
      <c r="C29" s="950">
        <v>3.965162037037037E-3</v>
      </c>
      <c r="D29" s="951">
        <f>C29-$C$28</f>
        <v>2.728009259259259E-4</v>
      </c>
      <c r="E29" s="951">
        <f t="shared" ref="E29:E30" si="6">C29-C28</f>
        <v>2.728009259259259E-4</v>
      </c>
      <c r="F29" s="952">
        <v>9</v>
      </c>
    </row>
    <row r="30" spans="1:6" ht="15.75" thickBot="1" x14ac:dyDescent="0.3">
      <c r="A30" s="953">
        <v>3</v>
      </c>
      <c r="B30" s="954" t="s">
        <v>143</v>
      </c>
      <c r="C30" s="955">
        <v>5.4362268518518518E-3</v>
      </c>
      <c r="D30" s="951">
        <f>C30-$C$28</f>
        <v>1.7438657407407407E-3</v>
      </c>
      <c r="E30" s="956">
        <f t="shared" si="6"/>
        <v>1.4710648148148148E-3</v>
      </c>
      <c r="F30" s="957">
        <v>8</v>
      </c>
    </row>
  </sheetData>
  <mergeCells count="1">
    <mergeCell ref="A1:C1"/>
  </mergeCells>
  <phoneticPr fontId="12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I19" sqref="I19"/>
    </sheetView>
  </sheetViews>
  <sheetFormatPr defaultRowHeight="12.75" x14ac:dyDescent="0.2"/>
  <cols>
    <col min="2" max="2" width="9.5703125" customWidth="1"/>
    <col min="3" max="3" width="28.5703125" customWidth="1"/>
    <col min="4" max="4" width="10.7109375" customWidth="1"/>
    <col min="5" max="5" width="15" customWidth="1"/>
    <col min="6" max="6" width="9.28515625" customWidth="1"/>
  </cols>
  <sheetData>
    <row r="1" spans="1:7" ht="18" x14ac:dyDescent="0.2">
      <c r="A1" s="850" t="s">
        <v>244</v>
      </c>
      <c r="B1" s="850"/>
      <c r="C1" s="850"/>
      <c r="D1" s="850"/>
      <c r="E1" s="850"/>
      <c r="F1" s="850"/>
      <c r="G1" s="850"/>
    </row>
    <row r="2" spans="1:7" ht="28.15" customHeight="1" thickBot="1" x14ac:dyDescent="0.25">
      <c r="A2" s="430" t="s">
        <v>200</v>
      </c>
      <c r="B2" s="4"/>
      <c r="C2" s="431"/>
      <c r="D2" s="431"/>
      <c r="E2" s="224"/>
      <c r="F2" s="190"/>
      <c r="G2" s="190"/>
    </row>
    <row r="3" spans="1:7" ht="33" customHeight="1" thickBot="1" x14ac:dyDescent="0.25">
      <c r="A3" s="471" t="s">
        <v>0</v>
      </c>
      <c r="B3" s="471" t="s">
        <v>201</v>
      </c>
      <c r="C3" s="472" t="s">
        <v>1</v>
      </c>
      <c r="D3" s="471" t="s">
        <v>47</v>
      </c>
      <c r="E3" s="473" t="s">
        <v>55</v>
      </c>
      <c r="F3" s="473" t="s">
        <v>49</v>
      </c>
      <c r="G3" s="474" t="s">
        <v>54</v>
      </c>
    </row>
    <row r="4" spans="1:7" ht="15.75" x14ac:dyDescent="0.25">
      <c r="A4" s="475">
        <v>1</v>
      </c>
      <c r="B4" s="476">
        <v>1</v>
      </c>
      <c r="C4" s="477" t="s">
        <v>120</v>
      </c>
      <c r="D4" s="478">
        <v>1.6123842592592594E-3</v>
      </c>
      <c r="E4" s="478">
        <f>D4-$D$4</f>
        <v>0</v>
      </c>
      <c r="F4" s="478">
        <f>D4-D4</f>
        <v>0</v>
      </c>
      <c r="G4" s="479">
        <v>20</v>
      </c>
    </row>
    <row r="5" spans="1:7" ht="15.75" x14ac:dyDescent="0.25">
      <c r="A5" s="246">
        <v>2</v>
      </c>
      <c r="B5" s="81">
        <v>14</v>
      </c>
      <c r="C5" s="259" t="s">
        <v>42</v>
      </c>
      <c r="D5" s="244">
        <v>1.6413194444444446E-3</v>
      </c>
      <c r="E5" s="244">
        <f t="shared" ref="E5:E22" si="0">D5-$D$4</f>
        <v>2.8935185185185227E-5</v>
      </c>
      <c r="F5" s="244">
        <f t="shared" ref="F5:F22" si="1">D5-D4</f>
        <v>2.8935185185185227E-5</v>
      </c>
      <c r="G5" s="480">
        <v>19</v>
      </c>
    </row>
    <row r="6" spans="1:7" ht="15.75" x14ac:dyDescent="0.25">
      <c r="A6" s="246">
        <v>3</v>
      </c>
      <c r="B6" s="81">
        <v>17</v>
      </c>
      <c r="C6" s="260" t="s">
        <v>209</v>
      </c>
      <c r="D6" s="244">
        <v>1.6418981481481482E-3</v>
      </c>
      <c r="E6" s="244">
        <f t="shared" si="0"/>
        <v>2.9513888888888819E-5</v>
      </c>
      <c r="F6" s="244">
        <f t="shared" si="1"/>
        <v>5.7870370370359178E-7</v>
      </c>
      <c r="G6" s="480">
        <v>18</v>
      </c>
    </row>
    <row r="7" spans="1:7" ht="15.75" x14ac:dyDescent="0.25">
      <c r="A7" s="246">
        <v>4</v>
      </c>
      <c r="B7" s="81">
        <v>6</v>
      </c>
      <c r="C7" s="259" t="s">
        <v>65</v>
      </c>
      <c r="D7" s="244">
        <v>1.6539351851851854E-3</v>
      </c>
      <c r="E7" s="244">
        <f t="shared" si="0"/>
        <v>4.1550925925926E-5</v>
      </c>
      <c r="F7" s="244">
        <f t="shared" si="1"/>
        <v>1.2037037037037181E-5</v>
      </c>
      <c r="G7" s="480">
        <v>17</v>
      </c>
    </row>
    <row r="8" spans="1:7" ht="15.75" x14ac:dyDescent="0.25">
      <c r="A8" s="246">
        <v>5</v>
      </c>
      <c r="B8" s="81">
        <v>21</v>
      </c>
      <c r="C8" s="259" t="s">
        <v>30</v>
      </c>
      <c r="D8" s="244">
        <v>1.6678240740740742E-3</v>
      </c>
      <c r="E8" s="244">
        <f t="shared" si="0"/>
        <v>5.5439814814814805E-5</v>
      </c>
      <c r="F8" s="244">
        <f t="shared" si="1"/>
        <v>1.3888888888888805E-5</v>
      </c>
      <c r="G8" s="480">
        <v>16</v>
      </c>
    </row>
    <row r="9" spans="1:7" ht="15.75" x14ac:dyDescent="0.25">
      <c r="A9" s="246">
        <v>6</v>
      </c>
      <c r="B9" s="81">
        <v>8</v>
      </c>
      <c r="C9" s="260" t="s">
        <v>28</v>
      </c>
      <c r="D9" s="244">
        <v>1.6843750000000001E-3</v>
      </c>
      <c r="E9" s="244">
        <f t="shared" si="0"/>
        <v>7.1990740740740739E-5</v>
      </c>
      <c r="F9" s="244">
        <f t="shared" si="1"/>
        <v>1.6550925925925934E-5</v>
      </c>
      <c r="G9" s="480">
        <v>15</v>
      </c>
    </row>
    <row r="10" spans="1:7" ht="15.75" x14ac:dyDescent="0.25">
      <c r="A10" s="246">
        <v>7</v>
      </c>
      <c r="B10" s="81">
        <v>5</v>
      </c>
      <c r="C10" s="259" t="s">
        <v>190</v>
      </c>
      <c r="D10" s="244">
        <v>1.7523148148148148E-3</v>
      </c>
      <c r="E10" s="244">
        <f t="shared" si="0"/>
        <v>1.3993055555555547E-4</v>
      </c>
      <c r="F10" s="244">
        <f t="shared" si="1"/>
        <v>6.7939814814814729E-5</v>
      </c>
      <c r="G10" s="480"/>
    </row>
    <row r="11" spans="1:7" ht="15.75" x14ac:dyDescent="0.25">
      <c r="A11" s="246">
        <v>8</v>
      </c>
      <c r="B11" s="81">
        <v>11</v>
      </c>
      <c r="C11" s="260" t="s">
        <v>43</v>
      </c>
      <c r="D11" s="244">
        <v>1.7899305555555557E-3</v>
      </c>
      <c r="E11" s="244">
        <f t="shared" si="0"/>
        <v>1.7754629629629631E-4</v>
      </c>
      <c r="F11" s="244">
        <f t="shared" si="1"/>
        <v>3.7615740740740838E-5</v>
      </c>
      <c r="G11" s="480">
        <v>14</v>
      </c>
    </row>
    <row r="12" spans="1:7" ht="15.75" x14ac:dyDescent="0.25">
      <c r="A12" s="246">
        <v>9</v>
      </c>
      <c r="B12" s="81">
        <v>16</v>
      </c>
      <c r="C12" s="259" t="s">
        <v>51</v>
      </c>
      <c r="D12" s="244">
        <v>1.811574074074074E-3</v>
      </c>
      <c r="E12" s="244">
        <f t="shared" si="0"/>
        <v>1.9918981481481459E-4</v>
      </c>
      <c r="F12" s="244">
        <f t="shared" si="1"/>
        <v>2.1643518518518279E-5</v>
      </c>
      <c r="G12" s="480">
        <v>13</v>
      </c>
    </row>
    <row r="13" spans="1:7" ht="15.75" x14ac:dyDescent="0.25">
      <c r="A13" s="246">
        <v>10</v>
      </c>
      <c r="B13" s="81">
        <v>15</v>
      </c>
      <c r="C13" s="260" t="s">
        <v>166</v>
      </c>
      <c r="D13" s="244">
        <v>1.8156250000000002E-3</v>
      </c>
      <c r="E13" s="244">
        <f t="shared" si="0"/>
        <v>2.0324074074074081E-4</v>
      </c>
      <c r="F13" s="244">
        <f t="shared" si="1"/>
        <v>4.0509259259262267E-6</v>
      </c>
      <c r="G13" s="480">
        <v>12</v>
      </c>
    </row>
    <row r="14" spans="1:7" ht="15.75" x14ac:dyDescent="0.25">
      <c r="A14" s="246">
        <v>11</v>
      </c>
      <c r="B14" s="81">
        <v>10</v>
      </c>
      <c r="C14" s="260" t="s">
        <v>69</v>
      </c>
      <c r="D14" s="244">
        <v>1.898726851851852E-3</v>
      </c>
      <c r="E14" s="244">
        <f t="shared" si="0"/>
        <v>2.8634259259259259E-4</v>
      </c>
      <c r="F14" s="244">
        <f t="shared" si="1"/>
        <v>8.3101851851851783E-5</v>
      </c>
      <c r="G14" s="480">
        <v>11</v>
      </c>
    </row>
    <row r="15" spans="1:7" ht="15.75" x14ac:dyDescent="0.25">
      <c r="A15" s="246">
        <v>12</v>
      </c>
      <c r="B15" s="81">
        <v>7</v>
      </c>
      <c r="C15" s="260" t="s">
        <v>29</v>
      </c>
      <c r="D15" s="244">
        <v>1.9131944444444446E-3</v>
      </c>
      <c r="E15" s="244">
        <f t="shared" si="0"/>
        <v>3.0081018518518521E-4</v>
      </c>
      <c r="F15" s="244">
        <f t="shared" si="1"/>
        <v>1.4467592592592613E-5</v>
      </c>
      <c r="G15" s="480">
        <v>10</v>
      </c>
    </row>
    <row r="16" spans="1:7" ht="15.75" x14ac:dyDescent="0.25">
      <c r="A16" s="246">
        <v>13</v>
      </c>
      <c r="B16" s="81">
        <v>12</v>
      </c>
      <c r="C16" s="260" t="s">
        <v>62</v>
      </c>
      <c r="D16" s="244">
        <v>1.9252314814814818E-3</v>
      </c>
      <c r="E16" s="244">
        <f t="shared" si="0"/>
        <v>3.1284722222222239E-4</v>
      </c>
      <c r="F16" s="244">
        <f t="shared" si="1"/>
        <v>1.2037037037037181E-5</v>
      </c>
      <c r="G16" s="480">
        <v>9</v>
      </c>
    </row>
    <row r="17" spans="1:7" ht="15.75" x14ac:dyDescent="0.25">
      <c r="A17" s="246">
        <v>14</v>
      </c>
      <c r="B17" s="81">
        <v>2</v>
      </c>
      <c r="C17" s="259" t="s">
        <v>123</v>
      </c>
      <c r="D17" s="244">
        <v>1.988425925925926E-3</v>
      </c>
      <c r="E17" s="244">
        <f t="shared" si="0"/>
        <v>3.7604166666666667E-4</v>
      </c>
      <c r="F17" s="244">
        <f t="shared" si="1"/>
        <v>6.3194444444444279E-5</v>
      </c>
      <c r="G17" s="480">
        <v>8</v>
      </c>
    </row>
    <row r="18" spans="1:7" ht="15.75" x14ac:dyDescent="0.25">
      <c r="A18" s="246">
        <v>15</v>
      </c>
      <c r="B18" s="81">
        <v>13</v>
      </c>
      <c r="C18" s="260" t="s">
        <v>33</v>
      </c>
      <c r="D18" s="244">
        <v>2.0608796296296295E-3</v>
      </c>
      <c r="E18" s="244">
        <f t="shared" si="0"/>
        <v>4.4849537037037015E-4</v>
      </c>
      <c r="F18" s="244">
        <f t="shared" si="1"/>
        <v>7.2453703703703482E-5</v>
      </c>
      <c r="G18" s="480">
        <v>7</v>
      </c>
    </row>
    <row r="19" spans="1:7" ht="15.75" x14ac:dyDescent="0.25">
      <c r="A19" s="246">
        <v>16</v>
      </c>
      <c r="B19" s="81">
        <v>4</v>
      </c>
      <c r="C19" s="260" t="s">
        <v>169</v>
      </c>
      <c r="D19" s="244">
        <v>2.0645833333333332E-3</v>
      </c>
      <c r="E19" s="244">
        <f t="shared" si="0"/>
        <v>4.5219907407407383E-4</v>
      </c>
      <c r="F19" s="244">
        <f t="shared" si="1"/>
        <v>3.7037037037036813E-6</v>
      </c>
      <c r="G19" s="480">
        <v>6</v>
      </c>
    </row>
    <row r="20" spans="1:7" ht="15.75" x14ac:dyDescent="0.25">
      <c r="A20" s="246">
        <v>17</v>
      </c>
      <c r="B20" s="81">
        <v>18</v>
      </c>
      <c r="C20" s="260" t="s">
        <v>34</v>
      </c>
      <c r="D20" s="244">
        <v>2.1319444444444446E-3</v>
      </c>
      <c r="E20" s="244">
        <f t="shared" si="0"/>
        <v>5.1956018518518519E-4</v>
      </c>
      <c r="F20" s="244">
        <f t="shared" si="1"/>
        <v>6.7361111111111354E-5</v>
      </c>
      <c r="G20" s="480">
        <v>5</v>
      </c>
    </row>
    <row r="21" spans="1:7" ht="15.75" x14ac:dyDescent="0.25">
      <c r="A21" s="246">
        <v>18</v>
      </c>
      <c r="B21" s="81">
        <v>3</v>
      </c>
      <c r="C21" s="259" t="s">
        <v>44</v>
      </c>
      <c r="D21" s="244">
        <v>2.2395833333333334E-3</v>
      </c>
      <c r="E21" s="244">
        <f t="shared" si="0"/>
        <v>6.2719907407407407E-4</v>
      </c>
      <c r="F21" s="244">
        <f t="shared" si="1"/>
        <v>1.0763888888888889E-4</v>
      </c>
      <c r="G21" s="480">
        <v>4</v>
      </c>
    </row>
    <row r="22" spans="1:7" ht="16.5" thickBot="1" x14ac:dyDescent="0.3">
      <c r="A22" s="481">
        <v>19</v>
      </c>
      <c r="B22" s="82">
        <v>9</v>
      </c>
      <c r="C22" s="482" t="s">
        <v>186</v>
      </c>
      <c r="D22" s="247">
        <v>2.3020833333333335E-3</v>
      </c>
      <c r="E22" s="247">
        <f t="shared" si="0"/>
        <v>6.8969907407407413E-4</v>
      </c>
      <c r="F22" s="247">
        <f t="shared" si="1"/>
        <v>6.2500000000000056E-5</v>
      </c>
      <c r="G22" s="483">
        <v>3</v>
      </c>
    </row>
    <row r="23" spans="1:7" x14ac:dyDescent="0.2">
      <c r="A23" s="224"/>
      <c r="B23" s="4"/>
      <c r="C23" s="68"/>
      <c r="D23" s="224"/>
      <c r="E23" s="190"/>
      <c r="F23" s="190"/>
      <c r="G23" s="190"/>
    </row>
    <row r="24" spans="1:7" ht="18" x14ac:dyDescent="0.2">
      <c r="A24" s="430" t="s">
        <v>203</v>
      </c>
      <c r="B24" s="436"/>
      <c r="C24" s="430"/>
      <c r="D24" s="430"/>
      <c r="E24" s="437"/>
      <c r="F24" s="438"/>
      <c r="G24" s="438"/>
    </row>
    <row r="25" spans="1:7" ht="13.5" thickBot="1" x14ac:dyDescent="0.25">
      <c r="A25" s="437"/>
      <c r="B25" s="436"/>
      <c r="C25" s="436"/>
      <c r="D25" s="438"/>
      <c r="E25" s="438"/>
      <c r="F25" s="438"/>
      <c r="G25" s="438"/>
    </row>
    <row r="26" spans="1:7" ht="48" thickBot="1" x14ac:dyDescent="0.25">
      <c r="A26" s="439" t="s">
        <v>0</v>
      </c>
      <c r="B26" s="440" t="s">
        <v>201</v>
      </c>
      <c r="C26" s="439" t="s">
        <v>1</v>
      </c>
      <c r="D26" s="440" t="s">
        <v>47</v>
      </c>
      <c r="E26" s="441" t="s">
        <v>55</v>
      </c>
      <c r="F26" s="442" t="s">
        <v>49</v>
      </c>
      <c r="G26" s="443" t="s">
        <v>54</v>
      </c>
    </row>
    <row r="27" spans="1:7" ht="15.75" x14ac:dyDescent="0.25">
      <c r="A27" s="444">
        <v>1</v>
      </c>
      <c r="B27" s="445">
        <v>7</v>
      </c>
      <c r="C27" s="316" t="s">
        <v>119</v>
      </c>
      <c r="D27" s="484">
        <v>1.2502314814814815E-3</v>
      </c>
      <c r="E27" s="485">
        <f>D27-$D$27</f>
        <v>0</v>
      </c>
      <c r="F27" s="486">
        <f>D27-D27</f>
        <v>0</v>
      </c>
      <c r="G27" s="487">
        <v>20</v>
      </c>
    </row>
    <row r="28" spans="1:7" ht="15.75" x14ac:dyDescent="0.25">
      <c r="A28" s="446">
        <v>2</v>
      </c>
      <c r="B28" s="447">
        <v>2</v>
      </c>
      <c r="C28" s="320" t="s">
        <v>71</v>
      </c>
      <c r="D28" s="448">
        <v>1.2965277777777777E-3</v>
      </c>
      <c r="E28" s="449">
        <f>D28-$D$27</f>
        <v>4.6296296296296233E-5</v>
      </c>
      <c r="F28" s="450">
        <f>D28-D27</f>
        <v>4.6296296296296233E-5</v>
      </c>
      <c r="G28" s="451">
        <v>19</v>
      </c>
    </row>
    <row r="29" spans="1:7" ht="15.75" x14ac:dyDescent="0.25">
      <c r="A29" s="446">
        <v>3</v>
      </c>
      <c r="B29" s="447">
        <v>5</v>
      </c>
      <c r="C29" s="318" t="s">
        <v>240</v>
      </c>
      <c r="D29" s="448">
        <v>1.3344907407407409E-3</v>
      </c>
      <c r="E29" s="449">
        <f t="shared" ref="E29:E34" si="2">D29-$D$27</f>
        <v>8.42592592592594E-5</v>
      </c>
      <c r="F29" s="450">
        <f t="shared" ref="F29:F34" si="3">D29-D28</f>
        <v>3.7962962962963167E-5</v>
      </c>
      <c r="G29" s="451">
        <v>18</v>
      </c>
    </row>
    <row r="30" spans="1:7" ht="15.75" x14ac:dyDescent="0.25">
      <c r="A30" s="446">
        <v>4</v>
      </c>
      <c r="B30" s="447">
        <v>6</v>
      </c>
      <c r="C30" s="317" t="s">
        <v>86</v>
      </c>
      <c r="D30" s="448">
        <v>1.4505787037037039E-3</v>
      </c>
      <c r="E30" s="449">
        <f t="shared" si="2"/>
        <v>2.0034722222222242E-4</v>
      </c>
      <c r="F30" s="450">
        <f t="shared" si="3"/>
        <v>1.1608796296296302E-4</v>
      </c>
      <c r="G30" s="451"/>
    </row>
    <row r="31" spans="1:7" ht="15.75" x14ac:dyDescent="0.25">
      <c r="A31" s="446">
        <v>5</v>
      </c>
      <c r="B31" s="447">
        <v>4</v>
      </c>
      <c r="C31" s="317" t="s">
        <v>113</v>
      </c>
      <c r="D31" s="448">
        <v>1.5150462962962962E-3</v>
      </c>
      <c r="E31" s="449">
        <f t="shared" si="2"/>
        <v>2.6481481481481473E-4</v>
      </c>
      <c r="F31" s="450">
        <f t="shared" si="3"/>
        <v>6.4467592592592311E-5</v>
      </c>
      <c r="G31" s="451">
        <v>17</v>
      </c>
    </row>
    <row r="32" spans="1:7" ht="15.75" x14ac:dyDescent="0.25">
      <c r="A32" s="446">
        <v>6</v>
      </c>
      <c r="B32" s="447">
        <v>8</v>
      </c>
      <c r="C32" s="319" t="s">
        <v>247</v>
      </c>
      <c r="D32" s="448">
        <v>1.5428240740740741E-3</v>
      </c>
      <c r="E32" s="449">
        <f t="shared" si="2"/>
        <v>2.9259259259259256E-4</v>
      </c>
      <c r="F32" s="450">
        <f t="shared" si="3"/>
        <v>2.7777777777777827E-5</v>
      </c>
      <c r="G32" s="451"/>
    </row>
    <row r="33" spans="1:7" ht="15.75" x14ac:dyDescent="0.25">
      <c r="A33" s="446">
        <v>7</v>
      </c>
      <c r="B33" s="447">
        <v>3</v>
      </c>
      <c r="C33" s="317" t="s">
        <v>89</v>
      </c>
      <c r="D33" s="448">
        <v>1.6096064814814812E-3</v>
      </c>
      <c r="E33" s="449">
        <f t="shared" si="2"/>
        <v>3.5937499999999967E-4</v>
      </c>
      <c r="F33" s="450">
        <f t="shared" si="3"/>
        <v>6.6782407407407112E-5</v>
      </c>
      <c r="G33" s="451">
        <v>16</v>
      </c>
    </row>
    <row r="34" spans="1:7" ht="16.5" thickBot="1" x14ac:dyDescent="0.3">
      <c r="A34" s="452">
        <v>8</v>
      </c>
      <c r="B34" s="453">
        <v>1</v>
      </c>
      <c r="C34" s="488" t="s">
        <v>103</v>
      </c>
      <c r="D34" s="454">
        <v>1.6481481481481479E-3</v>
      </c>
      <c r="E34" s="455">
        <f t="shared" si="2"/>
        <v>3.9791666666666643E-4</v>
      </c>
      <c r="F34" s="456">
        <f t="shared" si="3"/>
        <v>3.8541666666666759E-5</v>
      </c>
      <c r="G34" s="451">
        <v>15</v>
      </c>
    </row>
    <row r="35" spans="1:7" ht="15.75" x14ac:dyDescent="0.25">
      <c r="A35" s="457"/>
      <c r="B35" s="458"/>
      <c r="C35" s="458"/>
      <c r="D35" s="459"/>
      <c r="E35" s="245"/>
      <c r="F35" s="245"/>
      <c r="G35" s="457"/>
    </row>
    <row r="36" spans="1:7" ht="15.75" x14ac:dyDescent="0.25">
      <c r="A36" s="459"/>
      <c r="B36" s="460"/>
      <c r="C36" s="460"/>
      <c r="D36" s="459"/>
      <c r="E36" s="245"/>
      <c r="F36" s="245"/>
      <c r="G36" s="457"/>
    </row>
    <row r="37" spans="1:7" ht="18" x14ac:dyDescent="0.2">
      <c r="A37" s="430" t="s">
        <v>246</v>
      </c>
      <c r="B37" s="458"/>
      <c r="C37" s="430"/>
      <c r="D37" s="430"/>
      <c r="E37" s="459"/>
      <c r="F37" s="457"/>
      <c r="G37" s="457"/>
    </row>
    <row r="38" spans="1:7" ht="13.5" thickBot="1" x14ac:dyDescent="0.25">
      <c r="A38" s="459"/>
      <c r="B38" s="458"/>
      <c r="C38" s="458"/>
      <c r="D38" s="457"/>
      <c r="E38" s="457"/>
      <c r="F38" s="457"/>
      <c r="G38" s="457"/>
    </row>
    <row r="39" spans="1:7" ht="48" thickBot="1" x14ac:dyDescent="0.25">
      <c r="A39" s="461" t="s">
        <v>0</v>
      </c>
      <c r="B39" s="462" t="s">
        <v>201</v>
      </c>
      <c r="C39" s="463" t="s">
        <v>1</v>
      </c>
      <c r="D39" s="462" t="s">
        <v>47</v>
      </c>
      <c r="E39" s="464" t="s">
        <v>55</v>
      </c>
      <c r="F39" s="465" t="s">
        <v>49</v>
      </c>
      <c r="G39" s="466" t="s">
        <v>54</v>
      </c>
    </row>
    <row r="40" spans="1:7" ht="15.75" x14ac:dyDescent="0.25">
      <c r="A40" s="467">
        <v>1</v>
      </c>
      <c r="B40" s="432"/>
      <c r="C40" s="489" t="s">
        <v>141</v>
      </c>
      <c r="D40" s="433">
        <v>1.0416666666666667E-3</v>
      </c>
      <c r="E40" s="468">
        <f>D40-$D$40</f>
        <v>0</v>
      </c>
      <c r="F40" s="433">
        <f>D40-D40</f>
        <v>0</v>
      </c>
      <c r="G40" s="37">
        <v>10</v>
      </c>
    </row>
    <row r="41" spans="1:7" ht="15.75" x14ac:dyDescent="0.25">
      <c r="A41" s="467">
        <v>2</v>
      </c>
      <c r="B41" s="432"/>
      <c r="C41" s="490" t="s">
        <v>107</v>
      </c>
      <c r="D41" s="433">
        <v>1.2847222222222223E-3</v>
      </c>
      <c r="E41" s="468">
        <f>D41-$D$40</f>
        <v>2.430555555555556E-4</v>
      </c>
      <c r="F41" s="433">
        <f>D41-D40</f>
        <v>2.430555555555556E-4</v>
      </c>
      <c r="G41" s="37">
        <v>9</v>
      </c>
    </row>
    <row r="42" spans="1:7" ht="16.5" thickBot="1" x14ac:dyDescent="0.3">
      <c r="A42" s="469">
        <v>3</v>
      </c>
      <c r="B42" s="434"/>
      <c r="C42" s="491" t="s">
        <v>142</v>
      </c>
      <c r="D42" s="435">
        <v>1.8287037037037037E-3</v>
      </c>
      <c r="E42" s="470">
        <f>D42-$D$40</f>
        <v>7.8703703703703705E-4</v>
      </c>
      <c r="F42" s="435">
        <f>D42-D41</f>
        <v>5.4398148148148144E-4</v>
      </c>
      <c r="G42" s="428">
        <v>8</v>
      </c>
    </row>
  </sheetData>
  <mergeCells count="1">
    <mergeCell ref="A1:G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opLeftCell="A21" workbookViewId="0">
      <selection activeCell="J40" sqref="J40"/>
    </sheetView>
  </sheetViews>
  <sheetFormatPr defaultRowHeight="12.75" x14ac:dyDescent="0.2"/>
  <cols>
    <col min="1" max="1" width="7.140625" customWidth="1"/>
    <col min="2" max="2" width="31.42578125" customWidth="1"/>
    <col min="3" max="3" width="10.140625" style="258" customWidth="1"/>
    <col min="4" max="4" width="10.28515625" style="3" customWidth="1"/>
    <col min="5" max="5" width="11" customWidth="1"/>
    <col min="6" max="6" width="9.140625" style="4"/>
    <col min="11" max="11" width="13.7109375" customWidth="1"/>
  </cols>
  <sheetData>
    <row r="1" spans="1:13" ht="20.25" customHeight="1" x14ac:dyDescent="0.2">
      <c r="A1" s="867" t="s">
        <v>305</v>
      </c>
      <c r="B1" s="868"/>
      <c r="C1" s="868"/>
      <c r="D1" s="868"/>
      <c r="E1" s="868"/>
      <c r="F1" s="868"/>
      <c r="G1" s="868"/>
      <c r="H1" s="868"/>
      <c r="I1" s="868"/>
      <c r="J1" s="868"/>
      <c r="K1" s="868"/>
      <c r="L1" s="868"/>
      <c r="M1" s="190"/>
    </row>
    <row r="2" spans="1:13" ht="15" x14ac:dyDescent="0.25">
      <c r="A2" s="19" t="s">
        <v>281</v>
      </c>
      <c r="B2" s="19"/>
      <c r="C2" s="257"/>
      <c r="D2" s="20"/>
      <c r="E2" s="20"/>
      <c r="F2" s="20"/>
      <c r="G2" s="20"/>
      <c r="H2" s="20"/>
      <c r="I2" s="20"/>
      <c r="J2" s="20"/>
      <c r="K2" s="20"/>
      <c r="L2" s="21"/>
      <c r="M2" s="190"/>
    </row>
    <row r="3" spans="1:13" ht="21" customHeight="1" thickBot="1" x14ac:dyDescent="0.3">
      <c r="A3" s="869" t="s">
        <v>282</v>
      </c>
      <c r="B3" s="869"/>
      <c r="C3" s="870"/>
      <c r="D3" s="870"/>
      <c r="E3" s="870"/>
      <c r="F3" s="870"/>
      <c r="G3" s="870"/>
      <c r="H3" s="870"/>
      <c r="I3" s="870"/>
      <c r="J3" s="870"/>
      <c r="K3" s="870"/>
      <c r="L3" s="870"/>
      <c r="M3" s="190"/>
    </row>
    <row r="4" spans="1:13" ht="30.75" thickBot="1" x14ac:dyDescent="0.25">
      <c r="A4" s="252" t="s">
        <v>46</v>
      </c>
      <c r="B4" s="253" t="s">
        <v>35</v>
      </c>
      <c r="C4" s="254" t="s">
        <v>283</v>
      </c>
      <c r="D4" s="254" t="s">
        <v>118</v>
      </c>
      <c r="E4" s="255" t="s">
        <v>284</v>
      </c>
      <c r="F4" s="255" t="s">
        <v>285</v>
      </c>
      <c r="G4" s="255" t="s">
        <v>286</v>
      </c>
      <c r="H4" s="255" t="s">
        <v>287</v>
      </c>
      <c r="I4" s="255" t="s">
        <v>288</v>
      </c>
      <c r="J4" s="255" t="s">
        <v>289</v>
      </c>
      <c r="K4" s="255" t="s">
        <v>290</v>
      </c>
      <c r="L4" s="256" t="s">
        <v>54</v>
      </c>
      <c r="M4" s="190"/>
    </row>
    <row r="5" spans="1:13" ht="15.75" x14ac:dyDescent="0.25">
      <c r="A5" s="261" t="s">
        <v>6</v>
      </c>
      <c r="B5" s="538" t="s">
        <v>28</v>
      </c>
      <c r="C5" s="93">
        <v>3.1249999999999997E-3</v>
      </c>
      <c r="D5" s="93">
        <v>2.2962962962962966E-2</v>
      </c>
      <c r="E5" s="262">
        <f t="shared" ref="E5:E27" si="0">D5-C5</f>
        <v>1.9837962962962967E-2</v>
      </c>
      <c r="F5" s="539">
        <v>1</v>
      </c>
      <c r="G5" s="93">
        <v>4.386574074074074E-2</v>
      </c>
      <c r="H5" s="262">
        <f t="shared" ref="H5:H24" si="1">G5-E5-C5</f>
        <v>2.0902777777777774E-2</v>
      </c>
      <c r="I5" s="539">
        <v>1</v>
      </c>
      <c r="J5" s="540">
        <f>G5-C5</f>
        <v>4.0740740740740737E-2</v>
      </c>
      <c r="K5" s="262"/>
      <c r="L5" s="263">
        <v>20</v>
      </c>
      <c r="M5" s="190"/>
    </row>
    <row r="6" spans="1:13" ht="15.75" x14ac:dyDescent="0.25">
      <c r="A6" s="264" t="s">
        <v>7</v>
      </c>
      <c r="B6" s="327" t="s">
        <v>42</v>
      </c>
      <c r="C6" s="93">
        <v>7.2916666666666659E-3</v>
      </c>
      <c r="D6" s="93">
        <v>2.8159722222222221E-2</v>
      </c>
      <c r="E6" s="93">
        <f t="shared" si="0"/>
        <v>2.0868055555555556E-2</v>
      </c>
      <c r="F6" s="541">
        <v>3</v>
      </c>
      <c r="G6" s="93">
        <v>4.9930555555555554E-2</v>
      </c>
      <c r="H6" s="93">
        <f t="shared" si="1"/>
        <v>2.1770833333333333E-2</v>
      </c>
      <c r="I6" s="541">
        <v>2</v>
      </c>
      <c r="J6" s="542">
        <f>G6-C6</f>
        <v>4.2638888888888886E-2</v>
      </c>
      <c r="K6" s="93">
        <f>J6-J5</f>
        <v>1.8981481481481488E-3</v>
      </c>
      <c r="L6" s="265">
        <v>19</v>
      </c>
      <c r="M6" s="190"/>
    </row>
    <row r="7" spans="1:13" ht="15.75" x14ac:dyDescent="0.25">
      <c r="A7" s="264" t="s">
        <v>8</v>
      </c>
      <c r="B7" s="327" t="s">
        <v>30</v>
      </c>
      <c r="C7" s="93">
        <v>5.208333333333333E-3</v>
      </c>
      <c r="D7" s="93">
        <v>2.6446759259259264E-2</v>
      </c>
      <c r="E7" s="93">
        <f t="shared" si="0"/>
        <v>2.1238425925925931E-2</v>
      </c>
      <c r="F7" s="541">
        <v>4</v>
      </c>
      <c r="G7" s="93">
        <v>4.8310185185185185E-2</v>
      </c>
      <c r="H7" s="93">
        <f t="shared" si="1"/>
        <v>2.1863425925925922E-2</v>
      </c>
      <c r="I7" s="541">
        <v>3</v>
      </c>
      <c r="J7" s="542">
        <f t="shared" ref="J7:J24" si="2">G7-C7</f>
        <v>4.310185185185185E-2</v>
      </c>
      <c r="K7" s="93">
        <f t="shared" ref="K7:K24" si="3">J7-J6</f>
        <v>4.6296296296296363E-4</v>
      </c>
      <c r="L7" s="265">
        <v>18</v>
      </c>
      <c r="M7" s="7" t="s">
        <v>291</v>
      </c>
    </row>
    <row r="8" spans="1:13" ht="15.75" x14ac:dyDescent="0.25">
      <c r="A8" s="264" t="s">
        <v>9</v>
      </c>
      <c r="B8" s="328" t="s">
        <v>209</v>
      </c>
      <c r="C8" s="93">
        <v>3.8194444444444443E-3</v>
      </c>
      <c r="D8" s="93">
        <v>2.4305555555555556E-2</v>
      </c>
      <c r="E8" s="93">
        <f t="shared" si="0"/>
        <v>2.0486111111111111E-2</v>
      </c>
      <c r="F8" s="541">
        <v>2</v>
      </c>
      <c r="G8" s="93">
        <v>4.7002314814814816E-2</v>
      </c>
      <c r="H8" s="93">
        <f t="shared" si="1"/>
        <v>2.269675925925926E-2</v>
      </c>
      <c r="I8" s="541">
        <v>4</v>
      </c>
      <c r="J8" s="542">
        <f t="shared" si="2"/>
        <v>4.3182870370370371E-2</v>
      </c>
      <c r="K8" s="93">
        <f t="shared" si="3"/>
        <v>8.1018518518521931E-5</v>
      </c>
      <c r="L8" s="265">
        <v>17</v>
      </c>
      <c r="M8" s="190"/>
    </row>
    <row r="9" spans="1:13" ht="16.5" customHeight="1" x14ac:dyDescent="0.25">
      <c r="A9" s="264" t="s">
        <v>10</v>
      </c>
      <c r="B9" s="328" t="s">
        <v>33</v>
      </c>
      <c r="C9" s="93">
        <v>4.5138888888888893E-3</v>
      </c>
      <c r="D9" s="93">
        <v>2.6388888888888889E-2</v>
      </c>
      <c r="E9" s="93">
        <f t="shared" si="0"/>
        <v>2.1874999999999999E-2</v>
      </c>
      <c r="F9" s="541">
        <v>5</v>
      </c>
      <c r="G9" s="93">
        <v>4.988425925925926E-2</v>
      </c>
      <c r="H9" s="93">
        <f t="shared" si="1"/>
        <v>2.3495370370370371E-2</v>
      </c>
      <c r="I9" s="541">
        <v>5</v>
      </c>
      <c r="J9" s="542">
        <f t="shared" si="2"/>
        <v>4.5370370370370373E-2</v>
      </c>
      <c r="K9" s="93">
        <f t="shared" si="3"/>
        <v>2.1875000000000019E-3</v>
      </c>
      <c r="L9" s="265">
        <v>16</v>
      </c>
      <c r="M9" s="190"/>
    </row>
    <row r="10" spans="1:13" ht="15.75" x14ac:dyDescent="0.25">
      <c r="A10" s="264" t="s">
        <v>11</v>
      </c>
      <c r="B10" s="327" t="s">
        <v>65</v>
      </c>
      <c r="C10" s="93">
        <v>2.4305555555555556E-3</v>
      </c>
      <c r="D10" s="93">
        <v>2.5995370370370367E-2</v>
      </c>
      <c r="E10" s="93">
        <f t="shared" si="0"/>
        <v>2.3564814814814809E-2</v>
      </c>
      <c r="F10" s="541">
        <v>6</v>
      </c>
      <c r="G10" s="93">
        <v>5.0682870370370371E-2</v>
      </c>
      <c r="H10" s="93">
        <f t="shared" si="1"/>
        <v>2.4687500000000008E-2</v>
      </c>
      <c r="I10" s="541">
        <v>6</v>
      </c>
      <c r="J10" s="542">
        <f t="shared" si="2"/>
        <v>4.8252314814814817E-2</v>
      </c>
      <c r="K10" s="93">
        <f t="shared" si="3"/>
        <v>2.8819444444444439E-3</v>
      </c>
      <c r="L10" s="265">
        <v>15</v>
      </c>
      <c r="M10" s="190"/>
    </row>
    <row r="11" spans="1:13" ht="15.75" x14ac:dyDescent="0.25">
      <c r="A11" s="264" t="s">
        <v>12</v>
      </c>
      <c r="B11" s="328" t="s">
        <v>166</v>
      </c>
      <c r="C11" s="93">
        <v>1.0763888888888891E-2</v>
      </c>
      <c r="D11" s="93">
        <v>3.4548611111111113E-2</v>
      </c>
      <c r="E11" s="93">
        <f t="shared" si="0"/>
        <v>2.3784722222222221E-2</v>
      </c>
      <c r="F11" s="541">
        <v>7</v>
      </c>
      <c r="G11" s="93">
        <v>5.9907407407407409E-2</v>
      </c>
      <c r="H11" s="93">
        <f t="shared" si="1"/>
        <v>2.5358796296296296E-2</v>
      </c>
      <c r="I11" s="541">
        <v>7</v>
      </c>
      <c r="J11" s="542">
        <f t="shared" si="2"/>
        <v>4.9143518518518517E-2</v>
      </c>
      <c r="K11" s="93">
        <f t="shared" si="3"/>
        <v>8.9120370370369961E-4</v>
      </c>
      <c r="L11" s="265">
        <v>14</v>
      </c>
      <c r="M11" s="190"/>
    </row>
    <row r="12" spans="1:13" ht="15.75" x14ac:dyDescent="0.25">
      <c r="A12" s="264" t="s">
        <v>13</v>
      </c>
      <c r="B12" s="328" t="s">
        <v>34</v>
      </c>
      <c r="C12" s="93">
        <v>1.0069444444444445E-2</v>
      </c>
      <c r="D12" s="93">
        <v>3.4166666666666672E-2</v>
      </c>
      <c r="E12" s="93">
        <f t="shared" si="0"/>
        <v>2.4097222222222228E-2</v>
      </c>
      <c r="F12" s="541">
        <v>8</v>
      </c>
      <c r="G12" s="93">
        <v>5.9606481481481483E-2</v>
      </c>
      <c r="H12" s="93">
        <f t="shared" si="1"/>
        <v>2.5439814814814811E-2</v>
      </c>
      <c r="I12" s="541">
        <v>9</v>
      </c>
      <c r="J12" s="542">
        <f t="shared" si="2"/>
        <v>4.9537037037037039E-2</v>
      </c>
      <c r="K12" s="93">
        <f t="shared" si="3"/>
        <v>3.9351851851852221E-4</v>
      </c>
      <c r="L12" s="265">
        <v>13</v>
      </c>
      <c r="M12" s="190"/>
    </row>
    <row r="13" spans="1:13" ht="15.75" x14ac:dyDescent="0.25">
      <c r="A13" s="264" t="s">
        <v>14</v>
      </c>
      <c r="B13" s="328" t="s">
        <v>29</v>
      </c>
      <c r="C13" s="93">
        <v>2.7777777777777779E-3</v>
      </c>
      <c r="D13" s="93">
        <v>2.7129629629629632E-2</v>
      </c>
      <c r="E13" s="93">
        <f t="shared" si="0"/>
        <v>2.4351851851851854E-2</v>
      </c>
      <c r="F13" s="541">
        <v>9</v>
      </c>
      <c r="G13" s="93">
        <v>5.2499999999999998E-2</v>
      </c>
      <c r="H13" s="93">
        <f t="shared" si="1"/>
        <v>2.5370370370370366E-2</v>
      </c>
      <c r="I13" s="541">
        <v>8</v>
      </c>
      <c r="J13" s="542">
        <f t="shared" si="2"/>
        <v>4.9722222222222223E-2</v>
      </c>
      <c r="K13" s="93">
        <f t="shared" si="3"/>
        <v>1.8518518518518406E-4</v>
      </c>
      <c r="L13" s="265">
        <v>12</v>
      </c>
      <c r="M13" s="190"/>
    </row>
    <row r="14" spans="1:13" ht="15.75" x14ac:dyDescent="0.25">
      <c r="A14" s="264" t="s">
        <v>15</v>
      </c>
      <c r="B14" s="328" t="s">
        <v>43</v>
      </c>
      <c r="C14" s="93">
        <v>8.6805555555555559E-3</v>
      </c>
      <c r="D14" s="93">
        <v>3.3229166666666664E-2</v>
      </c>
      <c r="E14" s="93">
        <f t="shared" si="0"/>
        <v>2.4548611111111108E-2</v>
      </c>
      <c r="F14" s="541">
        <v>10</v>
      </c>
      <c r="G14" s="93">
        <v>5.9155092592592586E-2</v>
      </c>
      <c r="H14" s="93">
        <f t="shared" si="1"/>
        <v>2.5925925925925918E-2</v>
      </c>
      <c r="I14" s="541">
        <v>10</v>
      </c>
      <c r="J14" s="542">
        <f t="shared" si="2"/>
        <v>5.0474537037037026E-2</v>
      </c>
      <c r="K14" s="93">
        <f t="shared" si="3"/>
        <v>7.5231481481480289E-4</v>
      </c>
      <c r="L14" s="265">
        <v>11</v>
      </c>
      <c r="M14" s="190"/>
    </row>
    <row r="15" spans="1:13" ht="15.75" x14ac:dyDescent="0.25">
      <c r="A15" s="264" t="s">
        <v>16</v>
      </c>
      <c r="B15" s="328" t="s">
        <v>193</v>
      </c>
      <c r="C15" s="93">
        <v>7.9861111111111122E-3</v>
      </c>
      <c r="D15" s="93">
        <v>3.2962962962962965E-2</v>
      </c>
      <c r="E15" s="93">
        <f t="shared" si="0"/>
        <v>2.4976851851851854E-2</v>
      </c>
      <c r="F15" s="541">
        <v>11</v>
      </c>
      <c r="G15" s="93">
        <v>5.9166666666666666E-2</v>
      </c>
      <c r="H15" s="93">
        <f t="shared" si="1"/>
        <v>2.6203703703703701E-2</v>
      </c>
      <c r="I15" s="541">
        <v>11</v>
      </c>
      <c r="J15" s="542">
        <f t="shared" si="2"/>
        <v>5.1180555555555556E-2</v>
      </c>
      <c r="K15" s="93">
        <f t="shared" si="3"/>
        <v>7.0601851851852943E-4</v>
      </c>
      <c r="L15" s="265"/>
      <c r="M15" s="190"/>
    </row>
    <row r="16" spans="1:13" ht="15.75" x14ac:dyDescent="0.25">
      <c r="A16" s="264" t="s">
        <v>17</v>
      </c>
      <c r="B16" s="260" t="s">
        <v>297</v>
      </c>
      <c r="C16" s="93">
        <v>3.4722222222222224E-4</v>
      </c>
      <c r="D16" s="93">
        <v>2.6631944444444444E-2</v>
      </c>
      <c r="E16" s="93">
        <f t="shared" si="0"/>
        <v>2.6284722222222223E-2</v>
      </c>
      <c r="F16" s="541">
        <v>12</v>
      </c>
      <c r="G16" s="93">
        <v>5.6111111111111112E-2</v>
      </c>
      <c r="H16" s="93">
        <f t="shared" si="1"/>
        <v>2.9479166666666667E-2</v>
      </c>
      <c r="I16" s="541">
        <v>14</v>
      </c>
      <c r="J16" s="542">
        <f t="shared" si="2"/>
        <v>5.5763888888888891E-2</v>
      </c>
      <c r="K16" s="93">
        <f t="shared" si="3"/>
        <v>4.5833333333333351E-3</v>
      </c>
      <c r="L16" s="265">
        <v>10</v>
      </c>
      <c r="M16" s="190"/>
    </row>
    <row r="17" spans="1:13" ht="15.75" x14ac:dyDescent="0.25">
      <c r="A17" s="264" t="s">
        <v>18</v>
      </c>
      <c r="B17" s="328" t="s">
        <v>32</v>
      </c>
      <c r="C17" s="93">
        <v>1.2499999999999999E-2</v>
      </c>
      <c r="D17" s="93">
        <v>4.0474537037037038E-2</v>
      </c>
      <c r="E17" s="93">
        <f t="shared" si="0"/>
        <v>2.7974537037037041E-2</v>
      </c>
      <c r="F17" s="541">
        <v>14</v>
      </c>
      <c r="G17" s="93">
        <v>6.8541666666666667E-2</v>
      </c>
      <c r="H17" s="93">
        <f t="shared" si="1"/>
        <v>2.8067129629629629E-2</v>
      </c>
      <c r="I17" s="541">
        <v>12</v>
      </c>
      <c r="J17" s="542">
        <f t="shared" si="2"/>
        <v>5.604166666666667E-2</v>
      </c>
      <c r="K17" s="93">
        <f t="shared" si="3"/>
        <v>2.7777777777777957E-4</v>
      </c>
      <c r="L17" s="265">
        <v>9</v>
      </c>
      <c r="M17" s="190"/>
    </row>
    <row r="18" spans="1:13" ht="15.75" x14ac:dyDescent="0.25">
      <c r="A18" s="264" t="s">
        <v>19</v>
      </c>
      <c r="B18" s="327" t="s">
        <v>144</v>
      </c>
      <c r="C18" s="93">
        <v>1.3888888888888889E-3</v>
      </c>
      <c r="D18" s="93">
        <v>2.9548611111111109E-2</v>
      </c>
      <c r="E18" s="93">
        <f t="shared" si="0"/>
        <v>2.8159722222222221E-2</v>
      </c>
      <c r="F18" s="541">
        <v>15</v>
      </c>
      <c r="G18" s="93">
        <v>5.8206018518518511E-2</v>
      </c>
      <c r="H18" s="93">
        <f t="shared" si="1"/>
        <v>2.8657407407407402E-2</v>
      </c>
      <c r="I18" s="541">
        <v>13</v>
      </c>
      <c r="J18" s="542">
        <f t="shared" si="2"/>
        <v>5.681712962962962E-2</v>
      </c>
      <c r="K18" s="93">
        <f t="shared" si="3"/>
        <v>7.7546296296295003E-4</v>
      </c>
      <c r="L18" s="265">
        <v>8</v>
      </c>
      <c r="M18" s="190"/>
    </row>
    <row r="19" spans="1:13" ht="15.75" x14ac:dyDescent="0.25">
      <c r="A19" s="264" t="s">
        <v>20</v>
      </c>
      <c r="B19" s="328" t="s">
        <v>69</v>
      </c>
      <c r="C19" s="93">
        <v>9.7222222222222224E-3</v>
      </c>
      <c r="D19" s="93">
        <v>3.7256944444444447E-2</v>
      </c>
      <c r="E19" s="93">
        <f t="shared" si="0"/>
        <v>2.7534722222222224E-2</v>
      </c>
      <c r="F19" s="541">
        <v>13</v>
      </c>
      <c r="G19" s="93">
        <v>6.7534722222222218E-2</v>
      </c>
      <c r="H19" s="93">
        <f t="shared" si="1"/>
        <v>3.0277777777777772E-2</v>
      </c>
      <c r="I19" s="541">
        <v>15</v>
      </c>
      <c r="J19" s="542">
        <f t="shared" si="2"/>
        <v>5.7812499999999996E-2</v>
      </c>
      <c r="K19" s="93">
        <f t="shared" si="3"/>
        <v>9.9537037037037562E-4</v>
      </c>
      <c r="L19" s="265">
        <v>7</v>
      </c>
      <c r="M19" s="190"/>
    </row>
    <row r="20" spans="1:13" ht="15.75" x14ac:dyDescent="0.25">
      <c r="A20" s="264" t="s">
        <v>21</v>
      </c>
      <c r="B20" s="327" t="s">
        <v>123</v>
      </c>
      <c r="C20" s="93">
        <v>1.0416666666666666E-2</v>
      </c>
      <c r="D20" s="93">
        <v>4.0613425925925928E-2</v>
      </c>
      <c r="E20" s="93">
        <f t="shared" si="0"/>
        <v>3.0196759259259263E-2</v>
      </c>
      <c r="F20" s="541">
        <v>17</v>
      </c>
      <c r="G20" s="93">
        <v>7.2245370370370363E-2</v>
      </c>
      <c r="H20" s="93">
        <f t="shared" si="1"/>
        <v>3.1631944444444435E-2</v>
      </c>
      <c r="I20" s="541">
        <v>16</v>
      </c>
      <c r="J20" s="542">
        <f t="shared" si="2"/>
        <v>6.1828703703703698E-2</v>
      </c>
      <c r="K20" s="93">
        <f t="shared" si="3"/>
        <v>4.0162037037037024E-3</v>
      </c>
      <c r="L20" s="265">
        <v>6</v>
      </c>
      <c r="M20" s="190"/>
    </row>
    <row r="21" spans="1:13" s="33" customFormat="1" ht="15.75" x14ac:dyDescent="0.25">
      <c r="A21" s="264" t="s">
        <v>22</v>
      </c>
      <c r="B21" s="327" t="s">
        <v>44</v>
      </c>
      <c r="C21" s="93">
        <v>1.2152777777777778E-2</v>
      </c>
      <c r="D21" s="93">
        <v>4.2592592592592592E-2</v>
      </c>
      <c r="E21" s="93">
        <f t="shared" si="0"/>
        <v>3.0439814814814815E-2</v>
      </c>
      <c r="F21" s="541">
        <v>18</v>
      </c>
      <c r="G21" s="93">
        <v>7.6307870370370359E-2</v>
      </c>
      <c r="H21" s="93">
        <f t="shared" si="1"/>
        <v>3.3715277777777768E-2</v>
      </c>
      <c r="I21" s="541">
        <v>17</v>
      </c>
      <c r="J21" s="542">
        <f t="shared" si="2"/>
        <v>6.4155092592592583E-2</v>
      </c>
      <c r="K21" s="93">
        <f t="shared" si="3"/>
        <v>2.3263888888888848E-3</v>
      </c>
      <c r="L21" s="265">
        <v>5</v>
      </c>
      <c r="M21" s="190"/>
    </row>
    <row r="22" spans="1:13" s="33" customFormat="1" ht="15.75" x14ac:dyDescent="0.25">
      <c r="A22" s="264" t="s">
        <v>23</v>
      </c>
      <c r="B22" s="327" t="s">
        <v>51</v>
      </c>
      <c r="C22" s="93">
        <v>6.9444444444444447E-4</v>
      </c>
      <c r="D22" s="93">
        <v>3.4490740740740738E-2</v>
      </c>
      <c r="E22" s="93">
        <f t="shared" si="0"/>
        <v>3.3796296296296297E-2</v>
      </c>
      <c r="F22" s="541">
        <v>19</v>
      </c>
      <c r="G22" s="93">
        <v>7.2025462962962958E-2</v>
      </c>
      <c r="H22" s="93">
        <f t="shared" si="1"/>
        <v>3.7534722222222219E-2</v>
      </c>
      <c r="I22" s="541">
        <v>18</v>
      </c>
      <c r="J22" s="542">
        <f t="shared" si="2"/>
        <v>7.1331018518518516E-2</v>
      </c>
      <c r="K22" s="93">
        <f t="shared" si="3"/>
        <v>7.1759259259259328E-3</v>
      </c>
      <c r="L22" s="265">
        <v>4</v>
      </c>
      <c r="M22" s="190"/>
    </row>
    <row r="23" spans="1:13" s="33" customFormat="1" ht="15.75" x14ac:dyDescent="0.25">
      <c r="A23" s="264" t="s">
        <v>24</v>
      </c>
      <c r="B23" s="327" t="s">
        <v>52</v>
      </c>
      <c r="C23" s="93">
        <v>4.1666666666666666E-3</v>
      </c>
      <c r="D23" s="93">
        <v>4.1076388888888891E-2</v>
      </c>
      <c r="E23" s="93">
        <f t="shared" si="0"/>
        <v>3.6909722222222226E-2</v>
      </c>
      <c r="F23" s="541">
        <v>20</v>
      </c>
      <c r="G23" s="93">
        <v>8.1736111111111107E-2</v>
      </c>
      <c r="H23" s="93">
        <f t="shared" si="1"/>
        <v>4.0659722222222215E-2</v>
      </c>
      <c r="I23" s="541">
        <v>19</v>
      </c>
      <c r="J23" s="542">
        <f t="shared" si="2"/>
        <v>7.7569444444444441E-2</v>
      </c>
      <c r="K23" s="93">
        <f t="shared" si="3"/>
        <v>6.238425925925925E-3</v>
      </c>
      <c r="L23" s="265">
        <v>3</v>
      </c>
      <c r="M23" s="190"/>
    </row>
    <row r="24" spans="1:13" ht="15.75" x14ac:dyDescent="0.25">
      <c r="A24" s="264" t="s">
        <v>68</v>
      </c>
      <c r="B24" s="327" t="s">
        <v>298</v>
      </c>
      <c r="C24" s="93">
        <v>5.9027777777777776E-3</v>
      </c>
      <c r="D24" s="93">
        <v>4.3495370370370372E-2</v>
      </c>
      <c r="E24" s="93">
        <f t="shared" si="0"/>
        <v>3.7592592592592594E-2</v>
      </c>
      <c r="F24" s="541">
        <v>21</v>
      </c>
      <c r="G24" s="93">
        <v>8.4918981481481484E-2</v>
      </c>
      <c r="H24" s="93">
        <f t="shared" si="1"/>
        <v>4.1423611111111112E-2</v>
      </c>
      <c r="I24" s="541">
        <v>20</v>
      </c>
      <c r="J24" s="542">
        <f t="shared" si="2"/>
        <v>7.9016203703703713E-2</v>
      </c>
      <c r="K24" s="93">
        <f t="shared" si="3"/>
        <v>1.4467592592592726E-3</v>
      </c>
      <c r="L24" s="265"/>
      <c r="M24" s="190"/>
    </row>
    <row r="25" spans="1:13" s="190" customFormat="1" ht="15.75" x14ac:dyDescent="0.25">
      <c r="A25" s="264" t="s">
        <v>145</v>
      </c>
      <c r="B25" s="327" t="s">
        <v>105</v>
      </c>
      <c r="C25" s="93">
        <v>8.3333333333333332E-3</v>
      </c>
      <c r="D25" s="93">
        <v>3.7835648148148153E-2</v>
      </c>
      <c r="E25" s="93">
        <f t="shared" si="0"/>
        <v>2.9502314814814821E-2</v>
      </c>
      <c r="F25" s="541">
        <v>16</v>
      </c>
      <c r="G25" s="93"/>
      <c r="H25" s="93"/>
      <c r="I25" s="541"/>
      <c r="J25" s="542" t="s">
        <v>147</v>
      </c>
      <c r="K25" s="93" t="s">
        <v>147</v>
      </c>
      <c r="L25" s="265"/>
    </row>
    <row r="26" spans="1:13" ht="15.75" x14ac:dyDescent="0.25">
      <c r="A26" s="264" t="s">
        <v>145</v>
      </c>
      <c r="B26" s="657" t="s">
        <v>186</v>
      </c>
      <c r="C26" s="93">
        <v>1.736111111111111E-3</v>
      </c>
      <c r="D26" s="93">
        <v>5.0891203703703702E-2</v>
      </c>
      <c r="E26" s="93">
        <f t="shared" si="0"/>
        <v>4.9155092592592591E-2</v>
      </c>
      <c r="F26" s="541">
        <v>22</v>
      </c>
      <c r="G26" s="93"/>
      <c r="H26" s="93"/>
      <c r="I26" s="541"/>
      <c r="J26" s="542" t="s">
        <v>147</v>
      </c>
      <c r="K26" s="93" t="s">
        <v>147</v>
      </c>
      <c r="L26" s="265">
        <v>2</v>
      </c>
      <c r="M26" s="190"/>
    </row>
    <row r="27" spans="1:13" ht="16.5" thickBot="1" x14ac:dyDescent="0.3">
      <c r="A27" s="266" t="s">
        <v>145</v>
      </c>
      <c r="B27" s="219" t="s">
        <v>70</v>
      </c>
      <c r="C27" s="267">
        <v>0</v>
      </c>
      <c r="D27" s="267">
        <v>7.210648148148148E-2</v>
      </c>
      <c r="E27" s="267">
        <f t="shared" si="0"/>
        <v>7.210648148148148E-2</v>
      </c>
      <c r="F27" s="543">
        <v>23</v>
      </c>
      <c r="G27" s="267"/>
      <c r="H27" s="267"/>
      <c r="I27" s="543"/>
      <c r="J27" s="544" t="s">
        <v>147</v>
      </c>
      <c r="K27" s="267" t="s">
        <v>147</v>
      </c>
      <c r="L27" s="268">
        <v>1</v>
      </c>
      <c r="M27" s="190"/>
    </row>
    <row r="28" spans="1:13" ht="19.5" thickBot="1" x14ac:dyDescent="0.3">
      <c r="A28" s="871" t="s">
        <v>292</v>
      </c>
      <c r="B28" s="871"/>
      <c r="C28" s="872"/>
      <c r="D28" s="872"/>
      <c r="E28" s="872"/>
      <c r="F28" s="872"/>
      <c r="G28" s="872"/>
      <c r="H28" s="872"/>
      <c r="I28" s="872"/>
      <c r="J28" s="872"/>
      <c r="K28" s="872"/>
      <c r="L28" s="872"/>
      <c r="M28" s="224"/>
    </row>
    <row r="29" spans="1:13" ht="30.75" thickBot="1" x14ac:dyDescent="0.25">
      <c r="A29" s="95" t="s">
        <v>46</v>
      </c>
      <c r="B29" s="545" t="s">
        <v>35</v>
      </c>
      <c r="C29" s="573" t="s">
        <v>283</v>
      </c>
      <c r="D29" s="277" t="s">
        <v>41</v>
      </c>
      <c r="E29" s="278" t="s">
        <v>289</v>
      </c>
      <c r="F29" s="25" t="s">
        <v>49</v>
      </c>
      <c r="G29" s="25" t="s">
        <v>54</v>
      </c>
      <c r="H29" s="190"/>
      <c r="I29" s="190"/>
      <c r="J29" s="190"/>
      <c r="K29" s="190"/>
      <c r="L29" s="190"/>
      <c r="M29" s="190"/>
    </row>
    <row r="30" spans="1:13" ht="15.75" x14ac:dyDescent="0.2">
      <c r="A30" s="570" t="s">
        <v>6</v>
      </c>
      <c r="B30" s="583" t="s">
        <v>138</v>
      </c>
      <c r="C30" s="584">
        <v>2.0833333333333333E-3</v>
      </c>
      <c r="D30" s="584">
        <v>2.630787037037037E-2</v>
      </c>
      <c r="E30" s="585">
        <f>D30-C30</f>
        <v>2.4224537037037037E-2</v>
      </c>
      <c r="F30" s="586"/>
      <c r="G30" s="587">
        <v>20</v>
      </c>
      <c r="H30" s="190"/>
      <c r="I30" s="190"/>
      <c r="J30" s="190"/>
      <c r="K30" s="190"/>
      <c r="L30" s="190"/>
      <c r="M30" s="190"/>
    </row>
    <row r="31" spans="1:13" ht="15.75" x14ac:dyDescent="0.2">
      <c r="A31" s="571" t="s">
        <v>7</v>
      </c>
      <c r="B31" s="588" t="s">
        <v>71</v>
      </c>
      <c r="C31" s="589">
        <v>7.6388888888888886E-3</v>
      </c>
      <c r="D31" s="589">
        <v>3.3912037037037039E-2</v>
      </c>
      <c r="E31" s="590">
        <f>D31-C31</f>
        <v>2.627314814814815E-2</v>
      </c>
      <c r="F31" s="591">
        <f>E31-E30</f>
        <v>2.0486111111111122E-3</v>
      </c>
      <c r="G31" s="592">
        <v>19</v>
      </c>
      <c r="H31" s="190"/>
      <c r="I31" s="190"/>
      <c r="J31" s="190"/>
      <c r="K31" s="190"/>
      <c r="L31" s="190"/>
      <c r="M31" s="190"/>
    </row>
    <row r="32" spans="1:13" ht="15.75" x14ac:dyDescent="0.2">
      <c r="A32" s="571" t="s">
        <v>8</v>
      </c>
      <c r="B32" s="593" t="s">
        <v>89</v>
      </c>
      <c r="C32" s="589">
        <v>6.9444444444444441E-3</v>
      </c>
      <c r="D32" s="589">
        <v>3.3310185185185186E-2</v>
      </c>
      <c r="E32" s="590">
        <f t="shared" ref="E32:E40" si="4">D32-C32</f>
        <v>2.6365740740740742E-2</v>
      </c>
      <c r="F32" s="591">
        <f t="shared" ref="F32:F40" si="5">E32-E31</f>
        <v>9.2592592592592032E-5</v>
      </c>
      <c r="G32" s="592">
        <v>18</v>
      </c>
      <c r="H32" s="190"/>
      <c r="I32" s="190"/>
      <c r="J32" s="190"/>
      <c r="K32" s="190"/>
      <c r="L32" s="190"/>
      <c r="M32" s="190"/>
    </row>
    <row r="33" spans="1:13" ht="15.75" x14ac:dyDescent="0.2">
      <c r="A33" s="571" t="s">
        <v>9</v>
      </c>
      <c r="B33" s="594" t="s">
        <v>240</v>
      </c>
      <c r="C33" s="589">
        <v>4.8611111111111112E-3</v>
      </c>
      <c r="D33" s="589">
        <v>3.2002314814814817E-2</v>
      </c>
      <c r="E33" s="590">
        <f t="shared" si="4"/>
        <v>2.7141203703703706E-2</v>
      </c>
      <c r="F33" s="591">
        <f t="shared" si="5"/>
        <v>7.7546296296296391E-4</v>
      </c>
      <c r="G33" s="592">
        <v>17</v>
      </c>
      <c r="H33" s="190"/>
      <c r="I33" s="190"/>
      <c r="J33" s="190"/>
      <c r="K33" s="190"/>
      <c r="L33" s="190"/>
      <c r="M33" s="190"/>
    </row>
    <row r="34" spans="1:13" ht="15.75" x14ac:dyDescent="0.2">
      <c r="A34" s="571" t="s">
        <v>10</v>
      </c>
      <c r="B34" s="588" t="s">
        <v>217</v>
      </c>
      <c r="C34" s="589">
        <v>1.0416666666666667E-3</v>
      </c>
      <c r="D34" s="589">
        <v>2.9837962962962965E-2</v>
      </c>
      <c r="E34" s="590">
        <f t="shared" si="4"/>
        <v>2.8796296296296299E-2</v>
      </c>
      <c r="F34" s="591">
        <f t="shared" si="5"/>
        <v>1.6550925925925934E-3</v>
      </c>
      <c r="G34" s="592">
        <v>16</v>
      </c>
      <c r="H34" s="190"/>
      <c r="I34" s="190"/>
      <c r="J34" s="190"/>
      <c r="K34" s="190"/>
      <c r="L34" s="190"/>
      <c r="M34" s="190"/>
    </row>
    <row r="35" spans="1:13" ht="15.75" x14ac:dyDescent="0.2">
      <c r="A35" s="571" t="s">
        <v>11</v>
      </c>
      <c r="B35" s="593" t="s">
        <v>119</v>
      </c>
      <c r="C35" s="589">
        <v>6.2499999999999995E-3</v>
      </c>
      <c r="D35" s="589">
        <v>3.5092592592592592E-2</v>
      </c>
      <c r="E35" s="590">
        <f t="shared" si="4"/>
        <v>2.8842592592592593E-2</v>
      </c>
      <c r="F35" s="591">
        <f t="shared" si="5"/>
        <v>4.6296296296294281E-5</v>
      </c>
      <c r="G35" s="592">
        <v>15</v>
      </c>
      <c r="H35" s="190"/>
      <c r="I35" s="190"/>
      <c r="J35" s="190"/>
      <c r="K35" s="190"/>
      <c r="L35" s="190"/>
      <c r="M35" s="190"/>
    </row>
    <row r="36" spans="1:13" ht="15" customHeight="1" x14ac:dyDescent="0.2">
      <c r="A36" s="571" t="s">
        <v>12</v>
      </c>
      <c r="B36" s="595" t="s">
        <v>139</v>
      </c>
      <c r="C36" s="589">
        <v>9.3749999999999997E-3</v>
      </c>
      <c r="D36" s="589">
        <v>3.9710648148148148E-2</v>
      </c>
      <c r="E36" s="590">
        <f t="shared" si="4"/>
        <v>3.0335648148148146E-2</v>
      </c>
      <c r="F36" s="591">
        <f t="shared" si="5"/>
        <v>1.493055555555553E-3</v>
      </c>
      <c r="G36" s="592"/>
      <c r="H36" s="190"/>
      <c r="I36" s="190"/>
      <c r="J36" s="190"/>
      <c r="K36" s="190"/>
      <c r="L36" s="190"/>
      <c r="M36" s="190"/>
    </row>
    <row r="37" spans="1:13" s="33" customFormat="1" ht="15.75" customHeight="1" x14ac:dyDescent="0.2">
      <c r="A37" s="571" t="s">
        <v>13</v>
      </c>
      <c r="B37" s="593" t="s">
        <v>302</v>
      </c>
      <c r="C37" s="589">
        <v>9.0277777777777787E-3</v>
      </c>
      <c r="D37" s="589">
        <v>3.9780092592592589E-2</v>
      </c>
      <c r="E37" s="590">
        <f t="shared" si="4"/>
        <v>3.0752314814814809E-2</v>
      </c>
      <c r="F37" s="591">
        <f t="shared" si="5"/>
        <v>4.1666666666666241E-4</v>
      </c>
      <c r="G37" s="592"/>
      <c r="H37" s="190"/>
      <c r="I37" s="190"/>
      <c r="J37" s="190"/>
      <c r="K37" s="190"/>
      <c r="L37" s="190"/>
      <c r="M37" s="190"/>
    </row>
    <row r="38" spans="1:13" s="33" customFormat="1" ht="17.45" customHeight="1" x14ac:dyDescent="0.2">
      <c r="A38" s="571" t="s">
        <v>14</v>
      </c>
      <c r="B38" s="593" t="s">
        <v>113</v>
      </c>
      <c r="C38" s="589">
        <v>3.472222222222222E-3</v>
      </c>
      <c r="D38" s="589">
        <v>3.4768518518518525E-2</v>
      </c>
      <c r="E38" s="590">
        <f t="shared" si="4"/>
        <v>3.1296296296296301E-2</v>
      </c>
      <c r="F38" s="591">
        <f t="shared" si="5"/>
        <v>5.439814814814925E-4</v>
      </c>
      <c r="G38" s="592">
        <v>14</v>
      </c>
      <c r="H38" s="190"/>
      <c r="I38" s="190"/>
      <c r="J38" s="190"/>
      <c r="K38" s="190"/>
      <c r="L38" s="190"/>
      <c r="M38" s="190"/>
    </row>
    <row r="39" spans="1:13" ht="18.600000000000001" customHeight="1" x14ac:dyDescent="0.25">
      <c r="A39" s="571" t="s">
        <v>15</v>
      </c>
      <c r="B39" s="317" t="s">
        <v>146</v>
      </c>
      <c r="C39" s="574">
        <v>3.5069444444444445E-2</v>
      </c>
      <c r="D39" s="574">
        <v>6.9710648148148147E-2</v>
      </c>
      <c r="E39" s="575">
        <f t="shared" si="4"/>
        <v>3.4641203703703702E-2</v>
      </c>
      <c r="F39" s="576">
        <f t="shared" si="5"/>
        <v>3.3449074074074006E-3</v>
      </c>
      <c r="G39" s="577"/>
      <c r="H39" s="190"/>
      <c r="I39" s="190"/>
      <c r="J39" s="190"/>
      <c r="K39" s="190"/>
      <c r="L39" s="190"/>
      <c r="M39" s="190"/>
    </row>
    <row r="40" spans="1:13" ht="16.5" thickBot="1" x14ac:dyDescent="0.25">
      <c r="A40" s="572" t="s">
        <v>16</v>
      </c>
      <c r="B40" s="578" t="s">
        <v>117</v>
      </c>
      <c r="C40" s="579">
        <v>6.5972222222222222E-3</v>
      </c>
      <c r="D40" s="579">
        <v>4.1354166666666664E-2</v>
      </c>
      <c r="E40" s="580">
        <f t="shared" si="4"/>
        <v>3.4756944444444444E-2</v>
      </c>
      <c r="F40" s="581">
        <f t="shared" si="5"/>
        <v>1.1574074074074264E-4</v>
      </c>
      <c r="G40" s="582"/>
      <c r="H40" s="190"/>
      <c r="I40" s="190"/>
      <c r="J40" s="190"/>
      <c r="K40" s="190"/>
      <c r="L40" s="190"/>
      <c r="M40" s="190"/>
    </row>
    <row r="41" spans="1:13" ht="19.5" thickBot="1" x14ac:dyDescent="0.3">
      <c r="A41" s="864" t="s">
        <v>140</v>
      </c>
      <c r="B41" s="865"/>
      <c r="C41" s="866"/>
      <c r="D41" s="866"/>
      <c r="E41" s="866"/>
      <c r="F41" s="866"/>
      <c r="G41" s="866"/>
      <c r="H41" s="866"/>
      <c r="I41" s="866"/>
      <c r="J41" s="866"/>
      <c r="K41" s="866"/>
      <c r="L41" s="866"/>
      <c r="M41" s="224"/>
    </row>
    <row r="42" spans="1:13" ht="30.75" thickBot="1" x14ac:dyDescent="0.25">
      <c r="A42" s="95" t="s">
        <v>46</v>
      </c>
      <c r="B42" s="545" t="s">
        <v>35</v>
      </c>
      <c r="C42" s="546" t="s">
        <v>283</v>
      </c>
      <c r="D42" s="547" t="s">
        <v>41</v>
      </c>
      <c r="E42" s="548" t="s">
        <v>289</v>
      </c>
      <c r="F42" s="549" t="s">
        <v>49</v>
      </c>
      <c r="G42" s="549" t="s">
        <v>54</v>
      </c>
      <c r="H42" s="190"/>
      <c r="I42" s="190"/>
      <c r="J42" s="190"/>
      <c r="K42" s="190"/>
      <c r="L42" s="4"/>
      <c r="M42" s="190"/>
    </row>
    <row r="43" spans="1:13" ht="15.75" x14ac:dyDescent="0.25">
      <c r="A43" s="550" t="s">
        <v>6</v>
      </c>
      <c r="B43" s="551" t="s">
        <v>293</v>
      </c>
      <c r="C43" s="552">
        <v>0</v>
      </c>
      <c r="D43" s="553">
        <v>3.1678240740740743E-2</v>
      </c>
      <c r="E43" s="554">
        <f>D43-C43</f>
        <v>3.1678240740740743E-2</v>
      </c>
      <c r="F43" s="555"/>
      <c r="G43" s="556">
        <v>10</v>
      </c>
      <c r="H43" s="190"/>
      <c r="I43" s="190"/>
      <c r="J43" s="190"/>
      <c r="K43" s="190"/>
      <c r="L43" s="4"/>
      <c r="M43" s="190"/>
    </row>
    <row r="44" spans="1:13" ht="15.75" x14ac:dyDescent="0.25">
      <c r="A44" s="557" t="s">
        <v>7</v>
      </c>
      <c r="B44" s="551" t="s">
        <v>294</v>
      </c>
      <c r="C44" s="552">
        <v>0</v>
      </c>
      <c r="D44" s="553">
        <v>3.3726851851851855E-2</v>
      </c>
      <c r="E44" s="558">
        <f>D44-C44</f>
        <v>3.3726851851851855E-2</v>
      </c>
      <c r="F44" s="559">
        <f>E44-E43</f>
        <v>2.0486111111111122E-3</v>
      </c>
      <c r="G44" s="560">
        <v>9</v>
      </c>
      <c r="H44" s="190"/>
      <c r="I44" s="190"/>
      <c r="J44" s="190"/>
      <c r="K44" s="190"/>
      <c r="L44" s="4"/>
      <c r="M44" s="190"/>
    </row>
    <row r="45" spans="1:13" ht="15.75" x14ac:dyDescent="0.25">
      <c r="A45" s="557" t="s">
        <v>8</v>
      </c>
      <c r="B45" s="551" t="s">
        <v>135</v>
      </c>
      <c r="C45" s="553">
        <v>0</v>
      </c>
      <c r="D45" s="553">
        <v>4.9178240740740738E-2</v>
      </c>
      <c r="E45" s="558">
        <f t="shared" ref="E45:E48" si="6">D45-C45</f>
        <v>4.9178240740740738E-2</v>
      </c>
      <c r="F45" s="559">
        <f t="shared" ref="F45:F46" si="7">E45-E44</f>
        <v>1.5451388888888883E-2</v>
      </c>
      <c r="G45" s="560">
        <v>8</v>
      </c>
      <c r="H45" s="190"/>
      <c r="I45" s="190"/>
      <c r="J45" s="190"/>
      <c r="K45" s="190"/>
      <c r="L45" s="4"/>
      <c r="M45" s="190"/>
    </row>
    <row r="46" spans="1:13" ht="15.75" x14ac:dyDescent="0.25">
      <c r="A46" s="557" t="s">
        <v>9</v>
      </c>
      <c r="B46" s="561" t="s">
        <v>218</v>
      </c>
      <c r="C46" s="552">
        <v>0</v>
      </c>
      <c r="D46" s="553">
        <v>5.5266203703703699E-2</v>
      </c>
      <c r="E46" s="558">
        <f t="shared" si="6"/>
        <v>5.5266203703703699E-2</v>
      </c>
      <c r="F46" s="559">
        <f t="shared" si="7"/>
        <v>6.0879629629629617E-3</v>
      </c>
      <c r="G46" s="560">
        <v>7</v>
      </c>
      <c r="H46" s="190"/>
      <c r="I46" s="190"/>
      <c r="J46" s="190"/>
      <c r="K46" s="190"/>
      <c r="L46" s="4"/>
      <c r="M46" s="190"/>
    </row>
    <row r="47" spans="1:13" ht="15.75" x14ac:dyDescent="0.25">
      <c r="A47" s="557" t="s">
        <v>10</v>
      </c>
      <c r="B47" s="561" t="s">
        <v>245</v>
      </c>
      <c r="C47" s="553">
        <v>0</v>
      </c>
      <c r="D47" s="553">
        <v>5.0844907407407408E-2</v>
      </c>
      <c r="E47" s="558">
        <f t="shared" si="6"/>
        <v>5.0844907407407408E-2</v>
      </c>
      <c r="F47" s="559"/>
      <c r="G47" s="560">
        <v>6</v>
      </c>
      <c r="H47" s="562" t="s">
        <v>295</v>
      </c>
      <c r="I47" s="190"/>
      <c r="J47" s="190"/>
      <c r="K47" s="190"/>
      <c r="L47" s="4"/>
      <c r="M47" s="190"/>
    </row>
    <row r="48" spans="1:13" ht="16.5" thickBot="1" x14ac:dyDescent="0.3">
      <c r="A48" s="563" t="s">
        <v>11</v>
      </c>
      <c r="B48" s="564" t="s">
        <v>300</v>
      </c>
      <c r="C48" s="565">
        <v>0</v>
      </c>
      <c r="D48" s="566">
        <v>7.210648148148148E-2</v>
      </c>
      <c r="E48" s="567">
        <f t="shared" si="6"/>
        <v>7.210648148148148E-2</v>
      </c>
      <c r="F48" s="568"/>
      <c r="G48" s="569">
        <v>5</v>
      </c>
      <c r="H48" s="562" t="s">
        <v>296</v>
      </c>
      <c r="I48" s="190"/>
      <c r="J48" s="190"/>
      <c r="K48" s="190"/>
      <c r="L48" s="4"/>
      <c r="M48" s="190"/>
    </row>
    <row r="49" spans="1:13" x14ac:dyDescent="0.2">
      <c r="A49" s="190"/>
      <c r="B49" s="190"/>
      <c r="E49" s="190"/>
      <c r="F49" s="190"/>
      <c r="G49" s="190"/>
      <c r="H49" s="190"/>
      <c r="I49" s="190"/>
      <c r="J49" s="190"/>
      <c r="K49" s="190"/>
      <c r="L49" s="4"/>
      <c r="M49" s="190"/>
    </row>
  </sheetData>
  <mergeCells count="4">
    <mergeCell ref="A41:L41"/>
    <mergeCell ref="A1:L1"/>
    <mergeCell ref="A3:L3"/>
    <mergeCell ref="A28:L28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opLeftCell="A20" zoomScale="87" zoomScaleNormal="87" workbookViewId="0">
      <selection activeCell="N37" sqref="N37"/>
    </sheetView>
  </sheetViews>
  <sheetFormatPr defaultRowHeight="12.75" x14ac:dyDescent="0.2"/>
  <cols>
    <col min="2" max="2" width="24.7109375" customWidth="1"/>
    <col min="9" max="9" width="14.85546875" customWidth="1"/>
    <col min="10" max="10" width="11.5703125" customWidth="1"/>
    <col min="11" max="11" width="11.5703125" style="190" customWidth="1"/>
    <col min="12" max="12" width="9.140625" style="4"/>
  </cols>
  <sheetData>
    <row r="1" spans="1:12" ht="18" x14ac:dyDescent="0.25">
      <c r="A1" s="873" t="s">
        <v>303</v>
      </c>
      <c r="B1" s="874"/>
      <c r="C1" s="874"/>
      <c r="D1" s="874"/>
      <c r="E1" s="874"/>
      <c r="F1" s="874"/>
      <c r="G1" s="874"/>
      <c r="H1" s="874"/>
      <c r="I1" s="874"/>
      <c r="J1" s="874"/>
      <c r="K1" s="429"/>
    </row>
    <row r="2" spans="1:12" ht="18.75" thickBot="1" x14ac:dyDescent="0.3">
      <c r="A2" s="30" t="s">
        <v>124</v>
      </c>
      <c r="B2" s="190"/>
      <c r="C2" s="429"/>
      <c r="D2" s="429"/>
      <c r="E2" s="429"/>
      <c r="F2" s="429"/>
      <c r="G2" s="429"/>
      <c r="H2" s="429"/>
      <c r="I2" s="429"/>
      <c r="J2" s="429"/>
      <c r="K2" s="429"/>
    </row>
    <row r="3" spans="1:12" ht="48" thickBot="1" x14ac:dyDescent="0.25">
      <c r="A3" s="300" t="s">
        <v>0</v>
      </c>
      <c r="B3" s="301" t="s">
        <v>1</v>
      </c>
      <c r="C3" s="301" t="s">
        <v>118</v>
      </c>
      <c r="D3" s="301" t="s">
        <v>0</v>
      </c>
      <c r="E3" s="301" t="s">
        <v>116</v>
      </c>
      <c r="F3" s="301" t="s">
        <v>0</v>
      </c>
      <c r="G3" s="301" t="s">
        <v>114</v>
      </c>
      <c r="H3" s="596" t="s">
        <v>0</v>
      </c>
      <c r="I3" s="597" t="s">
        <v>125</v>
      </c>
      <c r="J3" s="598" t="s">
        <v>126</v>
      </c>
      <c r="K3" s="299" t="s">
        <v>215</v>
      </c>
      <c r="L3" s="302" t="s">
        <v>136</v>
      </c>
    </row>
    <row r="4" spans="1:12" ht="15.75" x14ac:dyDescent="0.25">
      <c r="A4" s="599">
        <v>1</v>
      </c>
      <c r="B4" s="332" t="s">
        <v>65</v>
      </c>
      <c r="C4" s="286">
        <v>25.57</v>
      </c>
      <c r="D4" s="287">
        <v>1</v>
      </c>
      <c r="E4" s="286">
        <v>25.41</v>
      </c>
      <c r="F4" s="287">
        <v>1</v>
      </c>
      <c r="G4" s="286">
        <v>24.15</v>
      </c>
      <c r="H4" s="600">
        <v>1</v>
      </c>
      <c r="I4" s="601">
        <f t="shared" ref="I4:I9" si="0">C4+E4+G4-MAX(E4,G4,C4)</f>
        <v>49.559999999999995</v>
      </c>
      <c r="J4" s="602">
        <f t="shared" ref="J4:J9" si="1">C4+E4+G4</f>
        <v>75.13</v>
      </c>
      <c r="K4" s="288">
        <v>1</v>
      </c>
      <c r="L4" s="333">
        <v>20</v>
      </c>
    </row>
    <row r="5" spans="1:12" ht="15.75" x14ac:dyDescent="0.25">
      <c r="A5" s="603">
        <v>2</v>
      </c>
      <c r="B5" s="336" t="s">
        <v>209</v>
      </c>
      <c r="C5" s="271">
        <v>26.52</v>
      </c>
      <c r="D5" s="272">
        <v>3</v>
      </c>
      <c r="E5" s="271">
        <v>25.86</v>
      </c>
      <c r="F5" s="272">
        <v>4</v>
      </c>
      <c r="G5" s="271">
        <v>25.08</v>
      </c>
      <c r="H5" s="604">
        <v>2</v>
      </c>
      <c r="I5" s="605">
        <f t="shared" si="0"/>
        <v>50.94</v>
      </c>
      <c r="J5" s="606">
        <f t="shared" si="1"/>
        <v>77.459999999999994</v>
      </c>
      <c r="K5" s="275">
        <v>2</v>
      </c>
      <c r="L5" s="335">
        <v>19</v>
      </c>
    </row>
    <row r="6" spans="1:12" ht="15.75" x14ac:dyDescent="0.25">
      <c r="A6" s="603">
        <v>3</v>
      </c>
      <c r="B6" s="334" t="s">
        <v>42</v>
      </c>
      <c r="C6" s="271">
        <v>26.79</v>
      </c>
      <c r="D6" s="272">
        <v>4</v>
      </c>
      <c r="E6" s="271">
        <v>25.81</v>
      </c>
      <c r="F6" s="272">
        <v>2</v>
      </c>
      <c r="G6" s="271">
        <v>25.21</v>
      </c>
      <c r="H6" s="604">
        <v>3</v>
      </c>
      <c r="I6" s="605">
        <f t="shared" si="0"/>
        <v>51.02</v>
      </c>
      <c r="J6" s="606">
        <f t="shared" si="1"/>
        <v>77.81</v>
      </c>
      <c r="K6" s="275">
        <v>3</v>
      </c>
      <c r="L6" s="335">
        <v>18</v>
      </c>
    </row>
    <row r="7" spans="1:12" ht="15.75" x14ac:dyDescent="0.25">
      <c r="A7" s="603">
        <v>4</v>
      </c>
      <c r="B7" s="337" t="s">
        <v>28</v>
      </c>
      <c r="C7" s="271">
        <v>27.02</v>
      </c>
      <c r="D7" s="272">
        <v>7</v>
      </c>
      <c r="E7" s="271">
        <v>25.81</v>
      </c>
      <c r="F7" s="272">
        <v>2</v>
      </c>
      <c r="G7" s="271">
        <v>25.46</v>
      </c>
      <c r="H7" s="604">
        <v>4</v>
      </c>
      <c r="I7" s="605">
        <f t="shared" si="0"/>
        <v>51.269999999999996</v>
      </c>
      <c r="J7" s="606">
        <f t="shared" si="1"/>
        <v>78.289999999999992</v>
      </c>
      <c r="K7" s="275">
        <v>4</v>
      </c>
      <c r="L7" s="335">
        <v>17</v>
      </c>
    </row>
    <row r="8" spans="1:12" ht="15.75" x14ac:dyDescent="0.25">
      <c r="A8" s="603">
        <v>5</v>
      </c>
      <c r="B8" s="338" t="s">
        <v>120</v>
      </c>
      <c r="C8" s="271">
        <v>26.49</v>
      </c>
      <c r="D8" s="272">
        <v>2</v>
      </c>
      <c r="E8" s="271">
        <v>26.24</v>
      </c>
      <c r="F8" s="272">
        <v>5</v>
      </c>
      <c r="G8" s="271">
        <v>25.78</v>
      </c>
      <c r="H8" s="604">
        <v>5</v>
      </c>
      <c r="I8" s="605">
        <f t="shared" si="0"/>
        <v>52.019999999999996</v>
      </c>
      <c r="J8" s="606">
        <f t="shared" si="1"/>
        <v>78.509999999999991</v>
      </c>
      <c r="K8" s="275">
        <v>5</v>
      </c>
      <c r="L8" s="335">
        <v>16</v>
      </c>
    </row>
    <row r="9" spans="1:12" ht="15.75" x14ac:dyDescent="0.25">
      <c r="A9" s="603">
        <v>6</v>
      </c>
      <c r="B9" s="338" t="s">
        <v>30</v>
      </c>
      <c r="C9" s="271">
        <v>27</v>
      </c>
      <c r="D9" s="272">
        <v>6</v>
      </c>
      <c r="E9" s="271">
        <v>26.74</v>
      </c>
      <c r="F9" s="272">
        <v>7</v>
      </c>
      <c r="G9" s="271">
        <v>25.96</v>
      </c>
      <c r="H9" s="604">
        <v>6</v>
      </c>
      <c r="I9" s="605">
        <f t="shared" si="0"/>
        <v>52.699999999999989</v>
      </c>
      <c r="J9" s="607">
        <f t="shared" si="1"/>
        <v>79.699999999999989</v>
      </c>
      <c r="K9" s="275">
        <v>6</v>
      </c>
      <c r="L9" s="335">
        <v>15</v>
      </c>
    </row>
    <row r="10" spans="1:12" ht="15.75" x14ac:dyDescent="0.25">
      <c r="A10" s="603">
        <v>7</v>
      </c>
      <c r="B10" s="328" t="s">
        <v>193</v>
      </c>
      <c r="C10" s="271">
        <v>26.94</v>
      </c>
      <c r="D10" s="272">
        <v>5</v>
      </c>
      <c r="E10" s="271">
        <v>26.53</v>
      </c>
      <c r="F10" s="272">
        <v>6</v>
      </c>
      <c r="G10" s="271" t="s">
        <v>213</v>
      </c>
      <c r="H10" s="608" t="s">
        <v>214</v>
      </c>
      <c r="I10" s="605">
        <f>C10+E10</f>
        <v>53.47</v>
      </c>
      <c r="J10" s="606" t="s">
        <v>213</v>
      </c>
      <c r="K10" s="274" t="s">
        <v>213</v>
      </c>
      <c r="L10" s="335"/>
    </row>
    <row r="11" spans="1:12" s="33" customFormat="1" ht="15.75" x14ac:dyDescent="0.25">
      <c r="A11" s="603">
        <v>8</v>
      </c>
      <c r="B11" s="328" t="s">
        <v>169</v>
      </c>
      <c r="C11" s="271">
        <v>28.29</v>
      </c>
      <c r="D11" s="272">
        <v>9</v>
      </c>
      <c r="E11" s="271">
        <v>26.92</v>
      </c>
      <c r="F11" s="272">
        <v>8</v>
      </c>
      <c r="G11" s="271">
        <v>27.05</v>
      </c>
      <c r="H11" s="604">
        <v>7</v>
      </c>
      <c r="I11" s="605">
        <f>C11+E11+G11-MAX(E11,G11,C11)</f>
        <v>53.970000000000006</v>
      </c>
      <c r="J11" s="606">
        <f>C11+E11+G11</f>
        <v>82.26</v>
      </c>
      <c r="K11" s="275">
        <v>7</v>
      </c>
      <c r="L11" s="335">
        <v>14</v>
      </c>
    </row>
    <row r="12" spans="1:12" ht="15.75" x14ac:dyDescent="0.25">
      <c r="A12" s="603">
        <v>9</v>
      </c>
      <c r="B12" s="328" t="s">
        <v>166</v>
      </c>
      <c r="C12" s="271">
        <v>28.11</v>
      </c>
      <c r="D12" s="272">
        <v>8</v>
      </c>
      <c r="E12" s="271">
        <v>27.37</v>
      </c>
      <c r="F12" s="272">
        <v>9</v>
      </c>
      <c r="G12" s="271" t="s">
        <v>213</v>
      </c>
      <c r="H12" s="604" t="s">
        <v>214</v>
      </c>
      <c r="I12" s="605">
        <f>C12+E12</f>
        <v>55.480000000000004</v>
      </c>
      <c r="J12" s="606" t="s">
        <v>213</v>
      </c>
      <c r="K12" s="274" t="s">
        <v>213</v>
      </c>
      <c r="L12" s="335">
        <v>13</v>
      </c>
    </row>
    <row r="13" spans="1:12" ht="15.75" x14ac:dyDescent="0.25">
      <c r="A13" s="603">
        <v>10</v>
      </c>
      <c r="B13" s="338" t="s">
        <v>70</v>
      </c>
      <c r="C13" s="271">
        <v>28.34</v>
      </c>
      <c r="D13" s="272">
        <v>10</v>
      </c>
      <c r="E13" s="271">
        <v>28.14</v>
      </c>
      <c r="F13" s="272">
        <v>10</v>
      </c>
      <c r="G13" s="271">
        <v>28.26</v>
      </c>
      <c r="H13" s="604">
        <v>8</v>
      </c>
      <c r="I13" s="605">
        <f>C13+E13+G13-MAX(E13,G13,C13)</f>
        <v>56.400000000000006</v>
      </c>
      <c r="J13" s="606">
        <f>C13+E13+G13</f>
        <v>84.740000000000009</v>
      </c>
      <c r="K13" s="275">
        <v>8</v>
      </c>
      <c r="L13" s="335">
        <v>12</v>
      </c>
    </row>
    <row r="14" spans="1:12" ht="15.75" x14ac:dyDescent="0.25">
      <c r="A14" s="603">
        <v>11</v>
      </c>
      <c r="B14" s="338" t="s">
        <v>123</v>
      </c>
      <c r="C14" s="271">
        <v>31.62</v>
      </c>
      <c r="D14" s="272">
        <v>13</v>
      </c>
      <c r="E14" s="271">
        <v>29.46</v>
      </c>
      <c r="F14" s="272">
        <v>11</v>
      </c>
      <c r="G14" s="271" t="s">
        <v>213</v>
      </c>
      <c r="H14" s="604">
        <v>18</v>
      </c>
      <c r="I14" s="605">
        <f>E14+C14</f>
        <v>61.08</v>
      </c>
      <c r="J14" s="606" t="s">
        <v>213</v>
      </c>
      <c r="K14" s="274" t="s">
        <v>213</v>
      </c>
      <c r="L14" s="335">
        <v>11</v>
      </c>
    </row>
    <row r="15" spans="1:12" ht="15.75" x14ac:dyDescent="0.25">
      <c r="A15" s="603">
        <v>12</v>
      </c>
      <c r="B15" s="337" t="s">
        <v>33</v>
      </c>
      <c r="C15" s="271">
        <v>31.47</v>
      </c>
      <c r="D15" s="272">
        <v>12</v>
      </c>
      <c r="E15" s="271">
        <v>31.07</v>
      </c>
      <c r="F15" s="272">
        <v>13</v>
      </c>
      <c r="G15" s="271">
        <v>45.33</v>
      </c>
      <c r="H15" s="604">
        <v>13</v>
      </c>
      <c r="I15" s="605">
        <f>C15+E15+G15-MAX(E15,G15,C15)</f>
        <v>62.540000000000006</v>
      </c>
      <c r="J15" s="606">
        <f>C15+E15+G15</f>
        <v>107.87</v>
      </c>
      <c r="K15" s="275">
        <v>10</v>
      </c>
      <c r="L15" s="335">
        <v>10</v>
      </c>
    </row>
    <row r="16" spans="1:12" ht="15.75" x14ac:dyDescent="0.25">
      <c r="A16" s="603">
        <v>13</v>
      </c>
      <c r="B16" s="337" t="s">
        <v>32</v>
      </c>
      <c r="C16" s="271">
        <v>32.04</v>
      </c>
      <c r="D16" s="272">
        <v>14</v>
      </c>
      <c r="E16" s="271">
        <v>31.57</v>
      </c>
      <c r="F16" s="272">
        <v>14</v>
      </c>
      <c r="G16" s="271" t="s">
        <v>213</v>
      </c>
      <c r="H16" s="604" t="s">
        <v>214</v>
      </c>
      <c r="I16" s="605">
        <f>C16+E16</f>
        <v>63.61</v>
      </c>
      <c r="J16" s="606" t="s">
        <v>213</v>
      </c>
      <c r="K16" s="274" t="s">
        <v>213</v>
      </c>
      <c r="L16" s="335">
        <v>9</v>
      </c>
    </row>
    <row r="17" spans="1:12" ht="15.75" x14ac:dyDescent="0.25">
      <c r="A17" s="603">
        <v>14</v>
      </c>
      <c r="B17" s="337" t="s">
        <v>69</v>
      </c>
      <c r="C17" s="271">
        <v>34.85</v>
      </c>
      <c r="D17" s="272">
        <v>19</v>
      </c>
      <c r="E17" s="271">
        <v>31.06</v>
      </c>
      <c r="F17" s="272">
        <v>12</v>
      </c>
      <c r="G17" s="271">
        <v>32.78</v>
      </c>
      <c r="H17" s="604">
        <v>9</v>
      </c>
      <c r="I17" s="605">
        <f>C17+E17+G17-MAX(E17,G17,C17)</f>
        <v>63.839999999999996</v>
      </c>
      <c r="J17" s="606">
        <f>C17+E17+G17</f>
        <v>98.69</v>
      </c>
      <c r="K17" s="275">
        <v>9</v>
      </c>
      <c r="L17" s="335">
        <v>8</v>
      </c>
    </row>
    <row r="18" spans="1:12" ht="15.75" x14ac:dyDescent="0.25">
      <c r="A18" s="603">
        <v>15</v>
      </c>
      <c r="B18" s="337" t="s">
        <v>34</v>
      </c>
      <c r="C18" s="271">
        <v>32.53</v>
      </c>
      <c r="D18" s="272">
        <v>15</v>
      </c>
      <c r="E18" s="271">
        <v>74.73</v>
      </c>
      <c r="F18" s="272">
        <v>21</v>
      </c>
      <c r="G18" s="271">
        <v>34.619999999999997</v>
      </c>
      <c r="H18" s="604">
        <v>10</v>
      </c>
      <c r="I18" s="605">
        <f>C18+E18+G18-MAX(E18,G18,C18)</f>
        <v>67.149999999999991</v>
      </c>
      <c r="J18" s="606">
        <f>C18+E18+G18</f>
        <v>141.88</v>
      </c>
      <c r="K18" s="275">
        <v>14</v>
      </c>
      <c r="L18" s="335">
        <v>7</v>
      </c>
    </row>
    <row r="19" spans="1:12" ht="15.75" x14ac:dyDescent="0.25">
      <c r="A19" s="603">
        <v>16</v>
      </c>
      <c r="B19" s="327" t="s">
        <v>298</v>
      </c>
      <c r="C19" s="271">
        <v>33.97</v>
      </c>
      <c r="D19" s="272">
        <v>16</v>
      </c>
      <c r="E19" s="271">
        <v>33.369999999999997</v>
      </c>
      <c r="F19" s="272">
        <v>15</v>
      </c>
      <c r="G19" s="271" t="s">
        <v>213</v>
      </c>
      <c r="H19" s="604" t="s">
        <v>214</v>
      </c>
      <c r="I19" s="605">
        <f>C19+E19</f>
        <v>67.34</v>
      </c>
      <c r="J19" s="606" t="s">
        <v>213</v>
      </c>
      <c r="K19" s="274" t="s">
        <v>213</v>
      </c>
      <c r="L19" s="335"/>
    </row>
    <row r="20" spans="1:12" ht="15.75" x14ac:dyDescent="0.25">
      <c r="A20" s="603">
        <v>17</v>
      </c>
      <c r="B20" s="337" t="s">
        <v>29</v>
      </c>
      <c r="C20" s="271">
        <v>34.33</v>
      </c>
      <c r="D20" s="272">
        <v>18</v>
      </c>
      <c r="E20" s="271">
        <v>34.93</v>
      </c>
      <c r="F20" s="272">
        <v>16</v>
      </c>
      <c r="G20" s="271" t="s">
        <v>213</v>
      </c>
      <c r="H20" s="604" t="s">
        <v>214</v>
      </c>
      <c r="I20" s="605">
        <f>C20+E20</f>
        <v>69.259999999999991</v>
      </c>
      <c r="J20" s="606" t="s">
        <v>213</v>
      </c>
      <c r="K20" s="274" t="s">
        <v>213</v>
      </c>
      <c r="L20" s="335">
        <v>6</v>
      </c>
    </row>
    <row r="21" spans="1:12" s="33" customFormat="1" ht="15.75" x14ac:dyDescent="0.25">
      <c r="A21" s="603">
        <v>18</v>
      </c>
      <c r="B21" s="337" t="s">
        <v>43</v>
      </c>
      <c r="C21" s="271">
        <v>34.229999999999997</v>
      </c>
      <c r="D21" s="272">
        <v>17</v>
      </c>
      <c r="E21" s="271">
        <v>41.55</v>
      </c>
      <c r="F21" s="272">
        <v>18</v>
      </c>
      <c r="G21" s="271">
        <v>35.43</v>
      </c>
      <c r="H21" s="604" t="s">
        <v>214</v>
      </c>
      <c r="I21" s="605">
        <f>C21+E21+G21-MAX(E21,G21,C21)</f>
        <v>69.660000000000011</v>
      </c>
      <c r="J21" s="606">
        <f>C21+E21+G21</f>
        <v>111.21000000000001</v>
      </c>
      <c r="K21" s="275">
        <v>11</v>
      </c>
      <c r="L21" s="335">
        <v>5</v>
      </c>
    </row>
    <row r="22" spans="1:12" s="33" customFormat="1" ht="15.75" x14ac:dyDescent="0.25">
      <c r="A22" s="603">
        <v>19</v>
      </c>
      <c r="B22" s="327" t="s">
        <v>52</v>
      </c>
      <c r="C22" s="609">
        <v>30.09</v>
      </c>
      <c r="D22" s="294">
        <v>11</v>
      </c>
      <c r="E22" s="609">
        <v>42.13</v>
      </c>
      <c r="F22" s="294">
        <v>19</v>
      </c>
      <c r="G22" s="609">
        <v>45.64</v>
      </c>
      <c r="H22" s="610">
        <v>14</v>
      </c>
      <c r="I22" s="611">
        <f>C22+E22+G22-MAX(E22,G22,C22)</f>
        <v>72.22</v>
      </c>
      <c r="J22" s="612">
        <f>C22+E22+G22</f>
        <v>117.86</v>
      </c>
      <c r="K22" s="295">
        <v>12</v>
      </c>
      <c r="L22" s="335">
        <v>4</v>
      </c>
    </row>
    <row r="23" spans="1:12" s="33" customFormat="1" ht="15.75" x14ac:dyDescent="0.25">
      <c r="A23" s="603">
        <v>20</v>
      </c>
      <c r="B23" s="338" t="s">
        <v>51</v>
      </c>
      <c r="C23" s="271">
        <v>43.14</v>
      </c>
      <c r="D23" s="272">
        <v>20</v>
      </c>
      <c r="E23" s="271">
        <v>38.549999999999997</v>
      </c>
      <c r="F23" s="272">
        <v>17</v>
      </c>
      <c r="G23" s="271">
        <v>37.22</v>
      </c>
      <c r="H23" s="604">
        <v>12</v>
      </c>
      <c r="I23" s="605">
        <f>C23+E23+G23-MAX(E23,G23,C23)</f>
        <v>75.77</v>
      </c>
      <c r="J23" s="606">
        <f>C23+E23+G23</f>
        <v>118.91</v>
      </c>
      <c r="K23" s="275">
        <v>13</v>
      </c>
      <c r="L23" s="335">
        <v>3</v>
      </c>
    </row>
    <row r="24" spans="1:12" ht="17.45" customHeight="1" x14ac:dyDescent="0.25">
      <c r="A24" s="603">
        <v>21</v>
      </c>
      <c r="B24" s="338" t="s">
        <v>44</v>
      </c>
      <c r="C24" s="271">
        <v>67.17</v>
      </c>
      <c r="D24" s="272">
        <v>21</v>
      </c>
      <c r="E24" s="271">
        <v>46.7</v>
      </c>
      <c r="F24" s="272">
        <v>20</v>
      </c>
      <c r="G24" s="271">
        <v>49.27</v>
      </c>
      <c r="H24" s="604">
        <v>15</v>
      </c>
      <c r="I24" s="605">
        <f>C24+E24+G24-MAX(E24,G24,C24)</f>
        <v>95.970000000000013</v>
      </c>
      <c r="J24" s="606">
        <f>C24+E24+G24</f>
        <v>163.14000000000001</v>
      </c>
      <c r="K24" s="275">
        <v>15</v>
      </c>
      <c r="L24" s="335">
        <v>2</v>
      </c>
    </row>
    <row r="25" spans="1:12" ht="16.5" thickBot="1" x14ac:dyDescent="0.3">
      <c r="A25" s="613">
        <v>22</v>
      </c>
      <c r="B25" s="657" t="s">
        <v>186</v>
      </c>
      <c r="C25" s="289">
        <v>68.08</v>
      </c>
      <c r="D25" s="290">
        <v>22</v>
      </c>
      <c r="E25" s="289">
        <v>97.17</v>
      </c>
      <c r="F25" s="290">
        <v>22</v>
      </c>
      <c r="G25" s="289" t="s">
        <v>213</v>
      </c>
      <c r="H25" s="614" t="s">
        <v>214</v>
      </c>
      <c r="I25" s="615">
        <f>C25+E25</f>
        <v>165.25</v>
      </c>
      <c r="J25" s="616" t="s">
        <v>213</v>
      </c>
      <c r="K25" s="291" t="s">
        <v>213</v>
      </c>
      <c r="L25" s="339">
        <v>1</v>
      </c>
    </row>
    <row r="26" spans="1:12" ht="15" customHeight="1" x14ac:dyDescent="0.25">
      <c r="A26" s="190"/>
      <c r="B26" s="190"/>
      <c r="C26" s="190"/>
      <c r="D26" s="190"/>
      <c r="E26" s="190"/>
      <c r="F26" s="190"/>
      <c r="G26" s="190"/>
      <c r="H26" s="190"/>
      <c r="I26" s="190"/>
      <c r="J26" s="24"/>
      <c r="K26" s="24"/>
    </row>
    <row r="27" spans="1:12" ht="18.75" thickBot="1" x14ac:dyDescent="0.3">
      <c r="A27" s="31" t="s">
        <v>131</v>
      </c>
      <c r="B27" s="190"/>
      <c r="C27" s="190"/>
      <c r="D27" s="190"/>
      <c r="E27" s="190"/>
      <c r="F27" s="190"/>
      <c r="G27" s="190"/>
      <c r="H27" s="190"/>
      <c r="I27" s="190"/>
      <c r="J27" s="24"/>
      <c r="K27" s="24"/>
    </row>
    <row r="28" spans="1:12" ht="48" thickBot="1" x14ac:dyDescent="0.25">
      <c r="A28" s="617" t="s">
        <v>0</v>
      </c>
      <c r="B28" s="618" t="s">
        <v>1</v>
      </c>
      <c r="C28" s="297" t="s">
        <v>118</v>
      </c>
      <c r="D28" s="297" t="s">
        <v>0</v>
      </c>
      <c r="E28" s="297" t="s">
        <v>116</v>
      </c>
      <c r="F28" s="297" t="s">
        <v>0</v>
      </c>
      <c r="G28" s="297" t="s">
        <v>114</v>
      </c>
      <c r="H28" s="619" t="s">
        <v>0</v>
      </c>
      <c r="I28" s="620" t="s">
        <v>125</v>
      </c>
      <c r="J28" s="621" t="s">
        <v>126</v>
      </c>
      <c r="K28" s="299" t="s">
        <v>215</v>
      </c>
      <c r="L28" s="298" t="s">
        <v>136</v>
      </c>
    </row>
    <row r="29" spans="1:12" ht="15.75" x14ac:dyDescent="0.25">
      <c r="A29" s="622">
        <v>1</v>
      </c>
      <c r="B29" s="623" t="s">
        <v>119</v>
      </c>
      <c r="C29" s="286">
        <v>28.31</v>
      </c>
      <c r="D29" s="287">
        <v>2</v>
      </c>
      <c r="E29" s="286">
        <v>27.27</v>
      </c>
      <c r="F29" s="287">
        <v>1</v>
      </c>
      <c r="G29" s="286">
        <v>26.78</v>
      </c>
      <c r="H29" s="600">
        <v>1</v>
      </c>
      <c r="I29" s="624">
        <f>C29+E29+G29-MAX(E29,G29,C29)</f>
        <v>54.05</v>
      </c>
      <c r="J29" s="602">
        <f>C29+E29+G29</f>
        <v>82.36</v>
      </c>
      <c r="K29" s="287">
        <v>1</v>
      </c>
      <c r="L29" s="412">
        <v>20</v>
      </c>
    </row>
    <row r="30" spans="1:12" ht="15.75" x14ac:dyDescent="0.25">
      <c r="A30" s="625">
        <v>2</v>
      </c>
      <c r="B30" s="626" t="s">
        <v>217</v>
      </c>
      <c r="C30" s="271">
        <v>28.15</v>
      </c>
      <c r="D30" s="272">
        <v>1</v>
      </c>
      <c r="E30" s="271">
        <v>28.34</v>
      </c>
      <c r="F30" s="272">
        <v>2</v>
      </c>
      <c r="G30" s="271">
        <v>28.07</v>
      </c>
      <c r="H30" s="604">
        <v>2</v>
      </c>
      <c r="I30" s="627">
        <f>C30+E30+G30-MAX(E30,G30,C30)</f>
        <v>56.22</v>
      </c>
      <c r="J30" s="606">
        <f>C30+E30+G30</f>
        <v>84.56</v>
      </c>
      <c r="K30" s="272">
        <v>2</v>
      </c>
      <c r="L30" s="32">
        <v>19</v>
      </c>
    </row>
    <row r="31" spans="1:12" ht="15.75" x14ac:dyDescent="0.25">
      <c r="A31" s="625">
        <v>3</v>
      </c>
      <c r="B31" s="647" t="s">
        <v>138</v>
      </c>
      <c r="C31" s="105">
        <v>29.05</v>
      </c>
      <c r="D31" s="96">
        <v>3</v>
      </c>
      <c r="E31" s="105">
        <v>28.54</v>
      </c>
      <c r="F31" s="96">
        <v>3</v>
      </c>
      <c r="G31" s="105" t="s">
        <v>213</v>
      </c>
      <c r="H31" s="628">
        <v>7</v>
      </c>
      <c r="I31" s="629">
        <f>C31+E31</f>
        <v>57.59</v>
      </c>
      <c r="J31" s="630" t="s">
        <v>213</v>
      </c>
      <c r="K31" s="96">
        <v>7</v>
      </c>
      <c r="L31" s="32">
        <v>18</v>
      </c>
    </row>
    <row r="32" spans="1:12" ht="15.75" x14ac:dyDescent="0.25">
      <c r="A32" s="625">
        <v>4</v>
      </c>
      <c r="B32" s="319" t="s">
        <v>103</v>
      </c>
      <c r="C32" s="271">
        <v>31.2</v>
      </c>
      <c r="D32" s="272">
        <v>4</v>
      </c>
      <c r="E32" s="271">
        <v>32.68</v>
      </c>
      <c r="F32" s="96">
        <v>5</v>
      </c>
      <c r="G32" s="271">
        <v>30.64</v>
      </c>
      <c r="H32" s="628">
        <v>3</v>
      </c>
      <c r="I32" s="627">
        <f>C32+E32+G32-MAX(E32,G32,C32)</f>
        <v>61.839999999999996</v>
      </c>
      <c r="J32" s="606">
        <f>C32+E32+G32</f>
        <v>94.52</v>
      </c>
      <c r="K32" s="272">
        <v>4</v>
      </c>
      <c r="L32" s="32">
        <v>17</v>
      </c>
    </row>
    <row r="33" spans="1:12" s="33" customFormat="1" ht="15.75" x14ac:dyDescent="0.25">
      <c r="A33" s="625">
        <v>5</v>
      </c>
      <c r="B33" s="320" t="s">
        <v>71</v>
      </c>
      <c r="C33" s="271">
        <v>31.46</v>
      </c>
      <c r="D33" s="96">
        <v>5</v>
      </c>
      <c r="E33" s="271">
        <v>31.68</v>
      </c>
      <c r="F33" s="272">
        <v>4</v>
      </c>
      <c r="G33" s="271">
        <v>31.34</v>
      </c>
      <c r="H33" s="604">
        <v>4</v>
      </c>
      <c r="I33" s="627">
        <f>C33+E33+G33-MAX(E33,G33,C33)</f>
        <v>62.800000000000004</v>
      </c>
      <c r="J33" s="606">
        <f>C33+E33+G33</f>
        <v>94.48</v>
      </c>
      <c r="K33" s="96">
        <v>3</v>
      </c>
      <c r="L33" s="32">
        <v>16</v>
      </c>
    </row>
    <row r="34" spans="1:12" s="33" customFormat="1" ht="15.75" x14ac:dyDescent="0.25">
      <c r="A34" s="625">
        <v>6</v>
      </c>
      <c r="B34" s="631" t="s">
        <v>113</v>
      </c>
      <c r="C34" s="271">
        <v>32.89</v>
      </c>
      <c r="D34" s="272">
        <v>6</v>
      </c>
      <c r="E34" s="271">
        <v>32.76</v>
      </c>
      <c r="F34" s="272">
        <v>6</v>
      </c>
      <c r="G34" s="271">
        <v>31.55</v>
      </c>
      <c r="H34" s="628">
        <v>5</v>
      </c>
      <c r="I34" s="627">
        <f>C34+E34+G34-MAX(E34,G34,C34)</f>
        <v>64.31</v>
      </c>
      <c r="J34" s="606">
        <f>C34+E34+G34</f>
        <v>97.2</v>
      </c>
      <c r="K34" s="96">
        <v>5</v>
      </c>
      <c r="L34" s="32">
        <v>15</v>
      </c>
    </row>
    <row r="35" spans="1:12" s="190" customFormat="1" ht="16.5" thickBot="1" x14ac:dyDescent="0.3">
      <c r="A35" s="632">
        <v>7</v>
      </c>
      <c r="B35" s="633" t="s">
        <v>117</v>
      </c>
      <c r="C35" s="289">
        <v>33.15</v>
      </c>
      <c r="D35" s="634">
        <v>7</v>
      </c>
      <c r="E35" s="289">
        <v>33.049999999999997</v>
      </c>
      <c r="F35" s="634">
        <v>7</v>
      </c>
      <c r="G35" s="289">
        <v>38.21</v>
      </c>
      <c r="H35" s="614">
        <v>6</v>
      </c>
      <c r="I35" s="635">
        <f>C35+E35+G35-MAX(E35,G35,C35)</f>
        <v>66.199999999999989</v>
      </c>
      <c r="J35" s="616">
        <f>C35+E35+G35</f>
        <v>104.41</v>
      </c>
      <c r="K35" s="290">
        <v>6</v>
      </c>
      <c r="L35" s="413"/>
    </row>
    <row r="36" spans="1:12" ht="15" x14ac:dyDescent="0.25">
      <c r="A36" s="190"/>
      <c r="B36" s="190"/>
      <c r="C36" s="190"/>
      <c r="D36" s="190"/>
      <c r="E36" s="190"/>
      <c r="F36" s="190"/>
      <c r="G36" s="190"/>
      <c r="H36" s="190"/>
      <c r="I36" s="190"/>
      <c r="J36" s="24"/>
      <c r="K36" s="24"/>
    </row>
    <row r="37" spans="1:12" ht="30.75" customHeight="1" thickBot="1" x14ac:dyDescent="0.3">
      <c r="A37" s="636" t="s">
        <v>133</v>
      </c>
      <c r="B37" s="190"/>
      <c r="C37" s="190"/>
      <c r="D37" s="190"/>
      <c r="E37" s="190"/>
      <c r="F37" s="190"/>
      <c r="G37" s="190"/>
      <c r="H37" s="190"/>
      <c r="I37" s="190"/>
      <c r="J37" s="24"/>
      <c r="K37" s="24"/>
    </row>
    <row r="38" spans="1:12" ht="48" thickBot="1" x14ac:dyDescent="0.25">
      <c r="A38" s="637" t="s">
        <v>0</v>
      </c>
      <c r="B38" s="618" t="s">
        <v>1</v>
      </c>
      <c r="C38" s="297" t="s">
        <v>118</v>
      </c>
      <c r="D38" s="297" t="s">
        <v>0</v>
      </c>
      <c r="E38" s="297" t="s">
        <v>116</v>
      </c>
      <c r="F38" s="297" t="s">
        <v>0</v>
      </c>
      <c r="G38" s="297" t="s">
        <v>114</v>
      </c>
      <c r="H38" s="619" t="s">
        <v>0</v>
      </c>
      <c r="I38" s="620" t="s">
        <v>125</v>
      </c>
      <c r="J38" s="621" t="s">
        <v>126</v>
      </c>
      <c r="K38" s="299" t="s">
        <v>215</v>
      </c>
      <c r="L38" s="298" t="s">
        <v>136</v>
      </c>
    </row>
    <row r="39" spans="1:12" ht="24" customHeight="1" x14ac:dyDescent="0.25">
      <c r="A39" s="638">
        <v>1</v>
      </c>
      <c r="B39" s="639" t="s">
        <v>241</v>
      </c>
      <c r="C39" s="609">
        <v>27.88</v>
      </c>
      <c r="D39" s="287">
        <v>1</v>
      </c>
      <c r="E39" s="609">
        <v>27.56</v>
      </c>
      <c r="F39" s="287">
        <v>1</v>
      </c>
      <c r="G39" s="609">
        <v>28.45</v>
      </c>
      <c r="H39" s="600">
        <v>1</v>
      </c>
      <c r="I39" s="624">
        <f>C39+E39+G39-MAX(E39,G39,C39)</f>
        <v>55.44</v>
      </c>
      <c r="J39" s="612">
        <f>C39+E39+G39</f>
        <v>83.89</v>
      </c>
      <c r="K39" s="295">
        <v>1</v>
      </c>
      <c r="L39" s="296">
        <v>10</v>
      </c>
    </row>
    <row r="40" spans="1:12" ht="15.75" x14ac:dyDescent="0.25">
      <c r="A40" s="640">
        <v>2</v>
      </c>
      <c r="B40" s="641" t="s">
        <v>294</v>
      </c>
      <c r="C40" s="271">
        <v>28.67</v>
      </c>
      <c r="D40" s="272">
        <v>2</v>
      </c>
      <c r="E40" s="271">
        <v>27.61</v>
      </c>
      <c r="F40" s="272">
        <v>2</v>
      </c>
      <c r="G40" s="271" t="s">
        <v>213</v>
      </c>
      <c r="H40" s="604" t="s">
        <v>214</v>
      </c>
      <c r="I40" s="627">
        <f>C40+E40</f>
        <v>56.28</v>
      </c>
      <c r="J40" s="606" t="s">
        <v>213</v>
      </c>
      <c r="K40" s="275" t="s">
        <v>214</v>
      </c>
      <c r="L40" s="32">
        <v>9</v>
      </c>
    </row>
    <row r="41" spans="1:12" ht="15.75" x14ac:dyDescent="0.25">
      <c r="A41" s="640">
        <v>3</v>
      </c>
      <c r="B41" s="641" t="s">
        <v>134</v>
      </c>
      <c r="C41" s="271">
        <v>29.4</v>
      </c>
      <c r="D41" s="96">
        <v>3</v>
      </c>
      <c r="E41" s="293">
        <v>28.15</v>
      </c>
      <c r="F41" s="96">
        <v>3</v>
      </c>
      <c r="G41" s="293" t="s">
        <v>213</v>
      </c>
      <c r="H41" s="628" t="s">
        <v>214</v>
      </c>
      <c r="I41" s="629">
        <f>C41+E41</f>
        <v>57.55</v>
      </c>
      <c r="J41" s="606" t="s">
        <v>213</v>
      </c>
      <c r="K41" s="275" t="s">
        <v>214</v>
      </c>
      <c r="L41" s="32">
        <v>8</v>
      </c>
    </row>
    <row r="42" spans="1:12" ht="15.75" x14ac:dyDescent="0.25">
      <c r="A42" s="640">
        <v>4</v>
      </c>
      <c r="B42" s="641" t="s">
        <v>135</v>
      </c>
      <c r="C42" s="271">
        <v>40</v>
      </c>
      <c r="D42" s="272">
        <v>4</v>
      </c>
      <c r="E42" s="293">
        <v>37.42</v>
      </c>
      <c r="F42" s="272">
        <v>4</v>
      </c>
      <c r="G42" s="293">
        <v>41.35</v>
      </c>
      <c r="H42" s="604">
        <v>2</v>
      </c>
      <c r="I42" s="627">
        <f>C42+E42+G42-MAX(E42,G42,C42)</f>
        <v>77.420000000000016</v>
      </c>
      <c r="J42" s="606">
        <f t="shared" ref="J42:J43" si="2">C42+E42+G42</f>
        <v>118.77000000000001</v>
      </c>
      <c r="K42" s="275">
        <v>2</v>
      </c>
      <c r="L42" s="32">
        <v>7</v>
      </c>
    </row>
    <row r="43" spans="1:12" ht="15.75" x14ac:dyDescent="0.25">
      <c r="A43" s="640">
        <v>5</v>
      </c>
      <c r="B43" s="641" t="s">
        <v>245</v>
      </c>
      <c r="C43" s="293">
        <v>61.38</v>
      </c>
      <c r="D43" s="96">
        <v>7</v>
      </c>
      <c r="E43" s="293">
        <v>44.49</v>
      </c>
      <c r="F43" s="96">
        <v>5</v>
      </c>
      <c r="G43" s="293">
        <v>52.24</v>
      </c>
      <c r="H43" s="628">
        <v>3</v>
      </c>
      <c r="I43" s="627">
        <f>C43+E43+G43-MAX(E43,G43,C43)</f>
        <v>96.730000000000018</v>
      </c>
      <c r="J43" s="606">
        <f t="shared" si="2"/>
        <v>158.11000000000001</v>
      </c>
      <c r="K43" s="275">
        <v>3</v>
      </c>
      <c r="L43" s="32">
        <v>6</v>
      </c>
    </row>
    <row r="44" spans="1:12" ht="15.75" x14ac:dyDescent="0.25">
      <c r="A44" s="640">
        <v>6</v>
      </c>
      <c r="B44" s="641" t="s">
        <v>218</v>
      </c>
      <c r="C44" s="271">
        <v>57.2</v>
      </c>
      <c r="D44" s="96">
        <v>5</v>
      </c>
      <c r="E44" s="271">
        <v>55.52</v>
      </c>
      <c r="F44" s="272">
        <v>6</v>
      </c>
      <c r="G44" s="271">
        <v>56.64</v>
      </c>
      <c r="H44" s="604">
        <v>4</v>
      </c>
      <c r="I44" s="627">
        <f>C44+E44+G44-MAX(E44,G44,C44)</f>
        <v>112.16000000000001</v>
      </c>
      <c r="J44" s="606">
        <f>C44+E44+G44</f>
        <v>169.36</v>
      </c>
      <c r="K44" s="275">
        <v>4</v>
      </c>
      <c r="L44" s="32">
        <v>5</v>
      </c>
    </row>
    <row r="45" spans="1:12" ht="16.5" thickBot="1" x14ac:dyDescent="0.3">
      <c r="A45" s="642">
        <v>7</v>
      </c>
      <c r="B45" s="643" t="s">
        <v>304</v>
      </c>
      <c r="C45" s="644">
        <v>57.28</v>
      </c>
      <c r="D45" s="290">
        <v>6</v>
      </c>
      <c r="E45" s="644">
        <v>57.18</v>
      </c>
      <c r="F45" s="634">
        <v>7</v>
      </c>
      <c r="G45" s="644">
        <v>58.78</v>
      </c>
      <c r="H45" s="645">
        <v>5</v>
      </c>
      <c r="I45" s="635">
        <f>C45+E45+G45-MAX(E45,G45,C45)</f>
        <v>114.46000000000001</v>
      </c>
      <c r="J45" s="616">
        <f>C45+E45+G45</f>
        <v>173.24</v>
      </c>
      <c r="K45" s="292">
        <v>5</v>
      </c>
      <c r="L45" s="413">
        <v>4</v>
      </c>
    </row>
    <row r="46" spans="1:12" x14ac:dyDescent="0.2">
      <c r="A46" s="190"/>
      <c r="B46" s="190"/>
      <c r="C46" s="190"/>
      <c r="D46" s="190"/>
      <c r="E46" s="190"/>
      <c r="F46" s="190"/>
      <c r="G46" s="190"/>
      <c r="H46" s="190"/>
      <c r="I46" s="190"/>
      <c r="J46" s="190"/>
    </row>
    <row r="47" spans="1:12" x14ac:dyDescent="0.2">
      <c r="A47" s="33"/>
      <c r="B47" s="33"/>
      <c r="C47" s="33"/>
      <c r="D47" s="33"/>
      <c r="E47" s="33"/>
      <c r="F47" s="33"/>
      <c r="G47" s="33"/>
      <c r="H47" s="33"/>
      <c r="I47" s="33"/>
      <c r="J47" s="33"/>
      <c r="L47" s="33"/>
    </row>
    <row r="48" spans="1:12" ht="30" x14ac:dyDescent="0.25">
      <c r="A48" s="97" t="s">
        <v>0</v>
      </c>
      <c r="B48" s="303" t="s">
        <v>1</v>
      </c>
      <c r="C48" s="303" t="s">
        <v>118</v>
      </c>
      <c r="D48" s="303"/>
      <c r="E48" s="303" t="s">
        <v>116</v>
      </c>
      <c r="F48" s="303"/>
      <c r="G48" s="303" t="s">
        <v>114</v>
      </c>
      <c r="H48" s="303"/>
      <c r="I48" s="304" t="s">
        <v>125</v>
      </c>
      <c r="J48" s="305" t="s">
        <v>126</v>
      </c>
      <c r="K48" s="306" t="s">
        <v>0</v>
      </c>
      <c r="L48" s="99"/>
    </row>
    <row r="49" spans="1:12" ht="15" x14ac:dyDescent="0.25">
      <c r="A49" s="97">
        <v>1</v>
      </c>
      <c r="B49" s="270" t="s">
        <v>128</v>
      </c>
      <c r="C49" s="271">
        <v>36.49</v>
      </c>
      <c r="D49" s="272">
        <v>5</v>
      </c>
      <c r="E49" s="271">
        <v>33.79</v>
      </c>
      <c r="F49" s="272">
        <v>2</v>
      </c>
      <c r="G49" s="271">
        <v>34.03</v>
      </c>
      <c r="H49" s="272">
        <v>1</v>
      </c>
      <c r="I49" s="273">
        <f t="shared" ref="I49:I63" si="3">C49+E49+G49-MAX(E49,G49,C49)</f>
        <v>67.819999999999993</v>
      </c>
      <c r="J49" s="274">
        <f t="shared" ref="J49:J63" si="4">C49+E49+G49</f>
        <v>104.31</v>
      </c>
      <c r="K49" s="275">
        <v>2</v>
      </c>
      <c r="L49" s="100"/>
    </row>
    <row r="50" spans="1:12" ht="15" x14ac:dyDescent="0.25">
      <c r="A50" s="97">
        <v>2</v>
      </c>
      <c r="B50" s="270" t="s">
        <v>127</v>
      </c>
      <c r="C50" s="271">
        <v>35.020000000000003</v>
      </c>
      <c r="D50" s="272">
        <v>1</v>
      </c>
      <c r="E50" s="271">
        <v>33.479999999999997</v>
      </c>
      <c r="F50" s="272">
        <v>1</v>
      </c>
      <c r="G50" s="271">
        <v>34.35</v>
      </c>
      <c r="H50" s="272">
        <v>2</v>
      </c>
      <c r="I50" s="273">
        <f t="shared" si="3"/>
        <v>67.829999999999984</v>
      </c>
      <c r="J50" s="274">
        <f t="shared" si="4"/>
        <v>102.85</v>
      </c>
      <c r="K50" s="275">
        <v>1</v>
      </c>
      <c r="L50" s="100"/>
    </row>
    <row r="51" spans="1:12" ht="15" x14ac:dyDescent="0.25">
      <c r="A51" s="97">
        <v>3</v>
      </c>
      <c r="B51" s="276" t="s">
        <v>202</v>
      </c>
      <c r="C51" s="271">
        <v>38.89</v>
      </c>
      <c r="D51" s="272">
        <v>12</v>
      </c>
      <c r="E51" s="271">
        <v>35.229999999999997</v>
      </c>
      <c r="F51" s="272">
        <v>6</v>
      </c>
      <c r="G51" s="271">
        <v>34.82</v>
      </c>
      <c r="H51" s="272">
        <v>3</v>
      </c>
      <c r="I51" s="273">
        <f t="shared" si="3"/>
        <v>70.05</v>
      </c>
      <c r="J51" s="274">
        <f t="shared" si="4"/>
        <v>108.94</v>
      </c>
      <c r="K51" s="275">
        <v>7</v>
      </c>
      <c r="L51" s="100"/>
    </row>
    <row r="52" spans="1:12" ht="15" x14ac:dyDescent="0.25">
      <c r="A52" s="97">
        <v>4</v>
      </c>
      <c r="B52" s="276" t="s">
        <v>171</v>
      </c>
      <c r="C52" s="271">
        <v>36.619999999999997</v>
      </c>
      <c r="D52" s="272">
        <v>6</v>
      </c>
      <c r="E52" s="271">
        <v>34.85</v>
      </c>
      <c r="F52" s="272">
        <v>4</v>
      </c>
      <c r="G52" s="271">
        <v>35.26</v>
      </c>
      <c r="H52" s="272">
        <v>4</v>
      </c>
      <c r="I52" s="273">
        <f t="shared" si="3"/>
        <v>70.109999999999985</v>
      </c>
      <c r="J52" s="274">
        <f t="shared" si="4"/>
        <v>106.72999999999999</v>
      </c>
      <c r="K52" s="275">
        <v>4</v>
      </c>
      <c r="L52" s="100"/>
    </row>
    <row r="53" spans="1:12" ht="15" x14ac:dyDescent="0.25">
      <c r="A53" s="97">
        <v>5</v>
      </c>
      <c r="B53" s="276" t="s">
        <v>109</v>
      </c>
      <c r="C53" s="271">
        <v>35.83</v>
      </c>
      <c r="D53" s="272">
        <v>3</v>
      </c>
      <c r="E53" s="271">
        <v>34.729999999999997</v>
      </c>
      <c r="F53" s="272">
        <v>3</v>
      </c>
      <c r="G53" s="271">
        <v>35.450000000000003</v>
      </c>
      <c r="H53" s="272">
        <v>6</v>
      </c>
      <c r="I53" s="273">
        <f t="shared" si="3"/>
        <v>70.180000000000007</v>
      </c>
      <c r="J53" s="274">
        <f t="shared" si="4"/>
        <v>106.01</v>
      </c>
      <c r="K53" s="275">
        <v>3</v>
      </c>
      <c r="L53" s="100"/>
    </row>
    <row r="54" spans="1:12" ht="15" x14ac:dyDescent="0.25">
      <c r="A54" s="97">
        <v>6</v>
      </c>
      <c r="B54" s="276" t="s">
        <v>30</v>
      </c>
      <c r="C54" s="271">
        <v>36.72</v>
      </c>
      <c r="D54" s="272">
        <v>7</v>
      </c>
      <c r="E54" s="271">
        <v>35.479999999999997</v>
      </c>
      <c r="F54" s="272">
        <v>7</v>
      </c>
      <c r="G54" s="271">
        <v>35.32</v>
      </c>
      <c r="H54" s="272">
        <v>5</v>
      </c>
      <c r="I54" s="273">
        <f t="shared" si="3"/>
        <v>70.799999999999983</v>
      </c>
      <c r="J54" s="274">
        <f t="shared" si="4"/>
        <v>107.51999999999998</v>
      </c>
      <c r="K54" s="275">
        <v>6</v>
      </c>
      <c r="L54" s="100"/>
    </row>
    <row r="55" spans="1:12" ht="15" x14ac:dyDescent="0.25">
      <c r="A55" s="97">
        <v>7</v>
      </c>
      <c r="B55" s="276" t="s">
        <v>170</v>
      </c>
      <c r="C55" s="271">
        <v>35.869999999999997</v>
      </c>
      <c r="D55" s="272">
        <v>4</v>
      </c>
      <c r="E55" s="271">
        <v>35.229999999999997</v>
      </c>
      <c r="F55" s="272">
        <v>5</v>
      </c>
      <c r="G55" s="271">
        <v>35.659999999999997</v>
      </c>
      <c r="H55" s="272">
        <v>7</v>
      </c>
      <c r="I55" s="273">
        <f t="shared" si="3"/>
        <v>70.889999999999986</v>
      </c>
      <c r="J55" s="274">
        <f t="shared" si="4"/>
        <v>106.75999999999999</v>
      </c>
      <c r="K55" s="275">
        <v>5</v>
      </c>
      <c r="L55" s="100"/>
    </row>
    <row r="56" spans="1:12" ht="15" x14ac:dyDescent="0.25">
      <c r="A56" s="97">
        <v>8</v>
      </c>
      <c r="B56" s="270" t="s">
        <v>212</v>
      </c>
      <c r="C56" s="271">
        <v>35.76</v>
      </c>
      <c r="D56" s="272">
        <v>2</v>
      </c>
      <c r="E56" s="271">
        <v>35.520000000000003</v>
      </c>
      <c r="F56" s="272">
        <v>8</v>
      </c>
      <c r="G56" s="271">
        <v>45.5</v>
      </c>
      <c r="H56" s="272">
        <v>25</v>
      </c>
      <c r="I56" s="273">
        <f t="shared" si="3"/>
        <v>71.28</v>
      </c>
      <c r="J56" s="274">
        <f t="shared" si="4"/>
        <v>116.78</v>
      </c>
      <c r="K56" s="275">
        <v>11</v>
      </c>
      <c r="L56" s="100"/>
    </row>
    <row r="57" spans="1:12" ht="15" x14ac:dyDescent="0.25">
      <c r="A57" s="97">
        <v>9</v>
      </c>
      <c r="B57" s="276" t="s">
        <v>208</v>
      </c>
      <c r="C57" s="271">
        <v>37.19</v>
      </c>
      <c r="D57" s="272">
        <v>8</v>
      </c>
      <c r="E57" s="271">
        <v>37.630000000000003</v>
      </c>
      <c r="F57" s="272">
        <v>10</v>
      </c>
      <c r="G57" s="271">
        <v>36.22</v>
      </c>
      <c r="H57" s="272">
        <v>8</v>
      </c>
      <c r="I57" s="273">
        <f t="shared" si="3"/>
        <v>73.41</v>
      </c>
      <c r="J57" s="274">
        <f t="shared" si="4"/>
        <v>111.03999999999999</v>
      </c>
      <c r="K57" s="275">
        <v>8</v>
      </c>
      <c r="L57" s="100"/>
    </row>
    <row r="58" spans="1:12" ht="15" x14ac:dyDescent="0.25">
      <c r="A58" s="97">
        <v>10</v>
      </c>
      <c r="B58" s="270" t="s">
        <v>132</v>
      </c>
      <c r="C58" s="271">
        <v>38.4</v>
      </c>
      <c r="D58" s="272">
        <v>10</v>
      </c>
      <c r="E58" s="271">
        <v>37.46</v>
      </c>
      <c r="F58" s="272">
        <v>9</v>
      </c>
      <c r="G58" s="271">
        <v>37.08</v>
      </c>
      <c r="H58" s="272">
        <v>9</v>
      </c>
      <c r="I58" s="285">
        <f t="shared" si="3"/>
        <v>74.539999999999992</v>
      </c>
      <c r="J58" s="274">
        <f t="shared" si="4"/>
        <v>112.94</v>
      </c>
      <c r="K58" s="275">
        <v>9</v>
      </c>
      <c r="L58" s="100"/>
    </row>
    <row r="59" spans="1:12" ht="15" x14ac:dyDescent="0.25">
      <c r="A59" s="97">
        <v>11</v>
      </c>
      <c r="B59" s="270" t="s">
        <v>207</v>
      </c>
      <c r="C59" s="271">
        <v>38.89</v>
      </c>
      <c r="D59" s="272">
        <v>11</v>
      </c>
      <c r="E59" s="271">
        <v>38.71</v>
      </c>
      <c r="F59" s="272">
        <v>13</v>
      </c>
      <c r="G59" s="271">
        <v>37.299999999999997</v>
      </c>
      <c r="H59" s="272">
        <v>10</v>
      </c>
      <c r="I59" s="273">
        <f t="shared" si="3"/>
        <v>76.009999999999991</v>
      </c>
      <c r="J59" s="274">
        <f t="shared" si="4"/>
        <v>114.89999999999999</v>
      </c>
      <c r="K59" s="275">
        <v>10</v>
      </c>
      <c r="L59" s="100"/>
    </row>
    <row r="60" spans="1:12" ht="15" x14ac:dyDescent="0.25">
      <c r="A60" s="97">
        <v>12</v>
      </c>
      <c r="B60" s="276" t="s">
        <v>220</v>
      </c>
      <c r="C60" s="271">
        <v>38.22</v>
      </c>
      <c r="D60" s="272">
        <v>9</v>
      </c>
      <c r="E60" s="271">
        <v>38.06</v>
      </c>
      <c r="F60" s="272">
        <v>11</v>
      </c>
      <c r="G60" s="271">
        <v>40.659999999999997</v>
      </c>
      <c r="H60" s="272">
        <v>14</v>
      </c>
      <c r="I60" s="285">
        <f t="shared" si="3"/>
        <v>76.28</v>
      </c>
      <c r="J60" s="274">
        <f t="shared" si="4"/>
        <v>116.94</v>
      </c>
      <c r="K60" s="275">
        <v>12</v>
      </c>
      <c r="L60" s="100"/>
    </row>
    <row r="61" spans="1:12" ht="15" x14ac:dyDescent="0.25">
      <c r="A61" s="97">
        <v>13</v>
      </c>
      <c r="B61" s="276" t="s">
        <v>112</v>
      </c>
      <c r="C61" s="271">
        <v>39</v>
      </c>
      <c r="D61" s="272">
        <v>13</v>
      </c>
      <c r="E61" s="271">
        <v>39.96</v>
      </c>
      <c r="F61" s="272">
        <v>15</v>
      </c>
      <c r="G61" s="271">
        <v>39.369999999999997</v>
      </c>
      <c r="H61" s="272">
        <v>11</v>
      </c>
      <c r="I61" s="273">
        <f t="shared" si="3"/>
        <v>78.37</v>
      </c>
      <c r="J61" s="274">
        <f t="shared" si="4"/>
        <v>118.33000000000001</v>
      </c>
      <c r="K61" s="275">
        <v>13</v>
      </c>
      <c r="L61" s="100"/>
    </row>
    <row r="62" spans="1:12" ht="15" x14ac:dyDescent="0.25">
      <c r="A62" s="97">
        <v>14</v>
      </c>
      <c r="B62" s="276" t="s">
        <v>172</v>
      </c>
      <c r="C62" s="271">
        <v>41.54</v>
      </c>
      <c r="D62" s="272">
        <v>15</v>
      </c>
      <c r="E62" s="271">
        <v>38.58</v>
      </c>
      <c r="F62" s="272">
        <v>12</v>
      </c>
      <c r="G62" s="271">
        <v>40</v>
      </c>
      <c r="H62" s="272">
        <v>13</v>
      </c>
      <c r="I62" s="273">
        <f t="shared" si="3"/>
        <v>78.580000000000013</v>
      </c>
      <c r="J62" s="274">
        <f t="shared" si="4"/>
        <v>120.12</v>
      </c>
      <c r="K62" s="275">
        <v>14</v>
      </c>
      <c r="L62" s="100"/>
    </row>
    <row r="63" spans="1:12" ht="15" x14ac:dyDescent="0.25">
      <c r="A63" s="97">
        <v>15</v>
      </c>
      <c r="B63" s="276" t="s">
        <v>178</v>
      </c>
      <c r="C63" s="271">
        <v>40.659999999999997</v>
      </c>
      <c r="D63" s="272">
        <v>14</v>
      </c>
      <c r="E63" s="271">
        <v>40.61</v>
      </c>
      <c r="F63" s="272">
        <v>16</v>
      </c>
      <c r="G63" s="271">
        <v>39.72</v>
      </c>
      <c r="H63" s="272">
        <v>12</v>
      </c>
      <c r="I63" s="285">
        <f t="shared" si="3"/>
        <v>80.33</v>
      </c>
      <c r="J63" s="274">
        <f t="shared" si="4"/>
        <v>120.99</v>
      </c>
      <c r="K63" s="275">
        <v>15</v>
      </c>
      <c r="L63" s="100"/>
    </row>
    <row r="64" spans="1:12" ht="15" x14ac:dyDescent="0.25">
      <c r="A64" s="97">
        <v>16</v>
      </c>
      <c r="B64" s="270" t="s">
        <v>134</v>
      </c>
      <c r="C64" s="293"/>
      <c r="D64" s="272" t="s">
        <v>214</v>
      </c>
      <c r="E64" s="293">
        <v>39.630000000000003</v>
      </c>
      <c r="F64" s="272">
        <v>14</v>
      </c>
      <c r="G64" s="293">
        <v>41.46</v>
      </c>
      <c r="H64" s="272">
        <v>16</v>
      </c>
      <c r="I64" s="285">
        <f>C64+E64+G64</f>
        <v>81.09</v>
      </c>
      <c r="J64" s="274" t="s">
        <v>159</v>
      </c>
      <c r="K64" s="275" t="s">
        <v>214</v>
      </c>
      <c r="L64" s="100"/>
    </row>
    <row r="65" spans="1:12" ht="15" x14ac:dyDescent="0.25">
      <c r="A65" s="97">
        <v>17</v>
      </c>
      <c r="B65" s="276" t="s">
        <v>204</v>
      </c>
      <c r="C65" s="271">
        <v>42.56</v>
      </c>
      <c r="D65" s="272">
        <v>17</v>
      </c>
      <c r="E65" s="271">
        <v>42.19</v>
      </c>
      <c r="F65" s="272">
        <v>19</v>
      </c>
      <c r="G65" s="271">
        <v>41.32</v>
      </c>
      <c r="H65" s="272">
        <v>15</v>
      </c>
      <c r="I65" s="285">
        <f>C65+E65+G65-MAX(E65,G65,C65)</f>
        <v>83.509999999999991</v>
      </c>
      <c r="J65" s="274">
        <f>C65+E65+G65</f>
        <v>126.07</v>
      </c>
      <c r="K65" s="275">
        <v>16</v>
      </c>
      <c r="L65" s="100"/>
    </row>
    <row r="66" spans="1:12" ht="15" x14ac:dyDescent="0.25">
      <c r="A66" s="97">
        <v>18</v>
      </c>
      <c r="B66" s="270" t="s">
        <v>122</v>
      </c>
      <c r="C66" s="271">
        <v>42.05</v>
      </c>
      <c r="D66" s="272">
        <v>16</v>
      </c>
      <c r="E66" s="271">
        <v>41.63</v>
      </c>
      <c r="F66" s="272">
        <v>17</v>
      </c>
      <c r="G66" s="271">
        <v>52.43</v>
      </c>
      <c r="H66" s="272">
        <v>27</v>
      </c>
      <c r="I66" s="273">
        <f>C66+E66+G66-MAX(E66,G66,C66)</f>
        <v>83.68</v>
      </c>
      <c r="J66" s="274">
        <f>C66+E66+G66</f>
        <v>136.11000000000001</v>
      </c>
      <c r="K66" s="275">
        <v>23</v>
      </c>
      <c r="L66" s="100"/>
    </row>
    <row r="67" spans="1:12" ht="15" x14ac:dyDescent="0.25">
      <c r="A67" s="97">
        <v>19</v>
      </c>
      <c r="B67" s="270" t="s">
        <v>177</v>
      </c>
      <c r="C67" s="271">
        <v>43.65</v>
      </c>
      <c r="D67" s="272">
        <v>20</v>
      </c>
      <c r="E67" s="271">
        <v>41.92</v>
      </c>
      <c r="F67" s="272">
        <v>18</v>
      </c>
      <c r="G67" s="271">
        <v>41.87</v>
      </c>
      <c r="H67" s="272">
        <v>17</v>
      </c>
      <c r="I67" s="285">
        <f>C67+E67+G67-MAX(E67,G67,C67)</f>
        <v>83.789999999999992</v>
      </c>
      <c r="J67" s="274">
        <f>C67+E67+G67</f>
        <v>127.44</v>
      </c>
      <c r="K67" s="275">
        <v>18</v>
      </c>
      <c r="L67" s="100"/>
    </row>
    <row r="68" spans="1:12" ht="15" x14ac:dyDescent="0.25">
      <c r="A68" s="97">
        <v>20</v>
      </c>
      <c r="B68" s="276" t="s">
        <v>111</v>
      </c>
      <c r="C68" s="271">
        <v>44.71</v>
      </c>
      <c r="D68" s="272">
        <v>22</v>
      </c>
      <c r="E68" s="271">
        <v>42.26</v>
      </c>
      <c r="F68" s="272">
        <v>20</v>
      </c>
      <c r="G68" s="271">
        <v>42.18</v>
      </c>
      <c r="H68" s="272">
        <v>20</v>
      </c>
      <c r="I68" s="273">
        <f>E68+G68</f>
        <v>84.44</v>
      </c>
      <c r="J68" s="274">
        <f>C68+E68+G68</f>
        <v>129.15</v>
      </c>
      <c r="K68" s="275">
        <v>19</v>
      </c>
      <c r="L68" s="100"/>
    </row>
    <row r="69" spans="1:12" ht="15" x14ac:dyDescent="0.25">
      <c r="A69" s="97">
        <v>21</v>
      </c>
      <c r="B69" s="270" t="s">
        <v>156</v>
      </c>
      <c r="C69" s="271">
        <v>42.66</v>
      </c>
      <c r="D69" s="272">
        <v>18</v>
      </c>
      <c r="E69" s="271">
        <v>42.6</v>
      </c>
      <c r="F69" s="272">
        <v>21</v>
      </c>
      <c r="G69" s="271">
        <v>41.98</v>
      </c>
      <c r="H69" s="272">
        <v>19</v>
      </c>
      <c r="I69" s="273">
        <f>C69+E69+G69-MAX(E69,G69,C69)</f>
        <v>84.579999999999984</v>
      </c>
      <c r="J69" s="274">
        <f>C69+E69+G69</f>
        <v>127.23999999999998</v>
      </c>
      <c r="K69" s="275">
        <v>17</v>
      </c>
      <c r="L69" s="100"/>
    </row>
    <row r="70" spans="1:12" ht="15" x14ac:dyDescent="0.25">
      <c r="A70" s="97">
        <v>22</v>
      </c>
      <c r="B70" s="276" t="s">
        <v>129</v>
      </c>
      <c r="C70" s="271"/>
      <c r="D70" s="272" t="s">
        <v>214</v>
      </c>
      <c r="E70" s="271">
        <v>42.95</v>
      </c>
      <c r="F70" s="272">
        <v>22</v>
      </c>
      <c r="G70" s="271">
        <v>41.97</v>
      </c>
      <c r="H70" s="272">
        <v>18</v>
      </c>
      <c r="I70" s="273">
        <f>C70+E70+G70</f>
        <v>84.92</v>
      </c>
      <c r="J70" s="274" t="s">
        <v>213</v>
      </c>
      <c r="K70" s="275" t="s">
        <v>214</v>
      </c>
      <c r="L70" s="100"/>
    </row>
    <row r="71" spans="1:12" ht="15" x14ac:dyDescent="0.25">
      <c r="A71" s="97">
        <v>23</v>
      </c>
      <c r="B71" s="276" t="s">
        <v>175</v>
      </c>
      <c r="C71" s="271">
        <v>47.91</v>
      </c>
      <c r="D71" s="272">
        <v>24</v>
      </c>
      <c r="E71" s="271">
        <v>43</v>
      </c>
      <c r="F71" s="272">
        <v>23</v>
      </c>
      <c r="G71" s="271">
        <v>42.56</v>
      </c>
      <c r="H71" s="272">
        <v>21</v>
      </c>
      <c r="I71" s="273">
        <f>C71+E71+G71-MAX(E71,G71,C71)</f>
        <v>85.56</v>
      </c>
      <c r="J71" s="274">
        <f>C71+E71+G71</f>
        <v>133.47</v>
      </c>
      <c r="K71" s="275">
        <v>22</v>
      </c>
      <c r="L71" s="100"/>
    </row>
    <row r="72" spans="1:12" ht="15" x14ac:dyDescent="0.25">
      <c r="A72" s="97">
        <v>24</v>
      </c>
      <c r="B72" s="276" t="s">
        <v>173</v>
      </c>
      <c r="C72" s="271">
        <v>43.64</v>
      </c>
      <c r="D72" s="272">
        <v>19</v>
      </c>
      <c r="E72" s="271">
        <v>43.1</v>
      </c>
      <c r="F72" s="272">
        <v>24</v>
      </c>
      <c r="G72" s="271">
        <v>43.01</v>
      </c>
      <c r="H72" s="272">
        <v>22</v>
      </c>
      <c r="I72" s="273">
        <f>C72+E72+G72-MAX(E72,G72,C72)</f>
        <v>86.11</v>
      </c>
      <c r="J72" s="274">
        <f>C72+E72+G72</f>
        <v>129.75</v>
      </c>
      <c r="K72" s="275">
        <v>20</v>
      </c>
      <c r="L72" s="100"/>
    </row>
    <row r="73" spans="1:12" ht="15" x14ac:dyDescent="0.25">
      <c r="A73" s="97">
        <v>25</v>
      </c>
      <c r="B73" s="276" t="s">
        <v>174</v>
      </c>
      <c r="C73" s="271">
        <v>44.21</v>
      </c>
      <c r="D73" s="272">
        <v>21</v>
      </c>
      <c r="E73" s="271">
        <v>43.68</v>
      </c>
      <c r="F73" s="272">
        <v>25</v>
      </c>
      <c r="G73" s="271">
        <v>43.46</v>
      </c>
      <c r="H73" s="272">
        <v>23</v>
      </c>
      <c r="I73" s="273">
        <f>C73+E73+G73-MAX(E73,G73,C73)</f>
        <v>87.139999999999986</v>
      </c>
      <c r="J73" s="274">
        <f>C73+E73+G73</f>
        <v>131.35</v>
      </c>
      <c r="K73" s="275">
        <v>21</v>
      </c>
      <c r="L73" s="100"/>
    </row>
    <row r="74" spans="1:12" ht="15" x14ac:dyDescent="0.25">
      <c r="A74" s="97">
        <v>26</v>
      </c>
      <c r="B74" s="276" t="s">
        <v>163</v>
      </c>
      <c r="C74" s="271">
        <v>47.5</v>
      </c>
      <c r="D74" s="272">
        <v>23</v>
      </c>
      <c r="E74" s="271">
        <v>46.35</v>
      </c>
      <c r="F74" s="272">
        <v>26</v>
      </c>
      <c r="G74" s="271">
        <v>44.28</v>
      </c>
      <c r="H74" s="272">
        <v>24</v>
      </c>
      <c r="I74" s="273">
        <f>C74+E74+G74-MAX(E74,G74,C74)</f>
        <v>90.63</v>
      </c>
      <c r="J74" s="274">
        <f>C74+E74+G74</f>
        <v>138.13</v>
      </c>
      <c r="K74" s="275">
        <v>24</v>
      </c>
      <c r="L74" s="100"/>
    </row>
    <row r="75" spans="1:12" ht="15" x14ac:dyDescent="0.25">
      <c r="A75" s="97">
        <v>27</v>
      </c>
      <c r="B75" s="270" t="s">
        <v>179</v>
      </c>
      <c r="C75" s="271">
        <v>58.98</v>
      </c>
      <c r="D75" s="272">
        <v>25</v>
      </c>
      <c r="E75" s="271">
        <v>54.29</v>
      </c>
      <c r="F75" s="272">
        <v>28</v>
      </c>
      <c r="G75" s="271">
        <v>49.75</v>
      </c>
      <c r="H75" s="272">
        <v>26</v>
      </c>
      <c r="I75" s="285">
        <f>C75+E75+G75-MAX(E75,G75,C75)</f>
        <v>104.03999999999999</v>
      </c>
      <c r="J75" s="274">
        <f>C75+E75+G75</f>
        <v>163.01999999999998</v>
      </c>
      <c r="K75" s="275">
        <v>25</v>
      </c>
      <c r="L75" s="100"/>
    </row>
    <row r="76" spans="1:12" ht="15" x14ac:dyDescent="0.25">
      <c r="A76" s="97">
        <v>28</v>
      </c>
      <c r="B76" s="270" t="s">
        <v>135</v>
      </c>
      <c r="C76" s="293"/>
      <c r="D76" s="272" t="s">
        <v>214</v>
      </c>
      <c r="E76" s="293">
        <v>53.58</v>
      </c>
      <c r="F76" s="272">
        <v>27</v>
      </c>
      <c r="G76" s="293">
        <v>54.73</v>
      </c>
      <c r="H76" s="272">
        <v>28</v>
      </c>
      <c r="I76" s="285">
        <f>C76+E76+G76</f>
        <v>108.31</v>
      </c>
      <c r="J76" s="274" t="s">
        <v>159</v>
      </c>
      <c r="K76" s="275" t="s">
        <v>214</v>
      </c>
      <c r="L76" s="100"/>
    </row>
    <row r="77" spans="1:12" ht="15" x14ac:dyDescent="0.25">
      <c r="A77" s="97">
        <v>29</v>
      </c>
      <c r="B77" s="276" t="s">
        <v>180</v>
      </c>
      <c r="C77" s="271">
        <v>60.45</v>
      </c>
      <c r="D77" s="272">
        <v>26</v>
      </c>
      <c r="E77" s="271">
        <v>56.27</v>
      </c>
      <c r="F77" s="272">
        <v>29</v>
      </c>
      <c r="G77" s="271">
        <v>60.17</v>
      </c>
      <c r="H77" s="272">
        <v>29</v>
      </c>
      <c r="I77" s="285">
        <f>C77+E77+G77-MAX(E77,G77,C77)</f>
        <v>116.43999999999998</v>
      </c>
      <c r="J77" s="274">
        <f>C77+E77+G77</f>
        <v>176.89</v>
      </c>
      <c r="K77" s="275">
        <v>26</v>
      </c>
      <c r="L77" s="100"/>
    </row>
    <row r="78" spans="1:12" ht="15" x14ac:dyDescent="0.25">
      <c r="A78" s="97">
        <v>30</v>
      </c>
      <c r="B78" s="276" t="s">
        <v>181</v>
      </c>
      <c r="C78" s="271">
        <v>69.16</v>
      </c>
      <c r="D78" s="272">
        <v>27</v>
      </c>
      <c r="E78" s="271">
        <v>78.67</v>
      </c>
      <c r="F78" s="272">
        <v>30</v>
      </c>
      <c r="G78" s="271">
        <v>74.2</v>
      </c>
      <c r="H78" s="272">
        <v>30</v>
      </c>
      <c r="I78" s="285">
        <f>C78+E78+G78-MAX(E78,G78,C78)</f>
        <v>143.35999999999996</v>
      </c>
      <c r="J78" s="274">
        <f>C78+E78+G78</f>
        <v>222.02999999999997</v>
      </c>
      <c r="K78" s="275">
        <v>27</v>
      </c>
      <c r="L78" s="100"/>
    </row>
    <row r="79" spans="1:12" ht="15" x14ac:dyDescent="0.25">
      <c r="A79" s="97">
        <v>31</v>
      </c>
      <c r="B79" s="270" t="s">
        <v>218</v>
      </c>
      <c r="C79" s="271">
        <v>105.64</v>
      </c>
      <c r="D79" s="272">
        <v>28</v>
      </c>
      <c r="E79" s="271">
        <v>101.5</v>
      </c>
      <c r="F79" s="272">
        <v>31</v>
      </c>
      <c r="G79" s="271">
        <v>116</v>
      </c>
      <c r="H79" s="272">
        <v>31</v>
      </c>
      <c r="I79" s="285">
        <f>C79+E79+G79-MAX(E79,G79,C79)</f>
        <v>207.14</v>
      </c>
      <c r="J79" s="274">
        <f>C79+E79+G79</f>
        <v>323.14</v>
      </c>
      <c r="K79" s="275">
        <v>28</v>
      </c>
      <c r="L79" s="100"/>
    </row>
    <row r="80" spans="1:12" ht="15" x14ac:dyDescent="0.25">
      <c r="A80" s="97">
        <v>32</v>
      </c>
      <c r="B80" s="101" t="s">
        <v>179</v>
      </c>
      <c r="C80" s="105">
        <v>34.770000000000003</v>
      </c>
      <c r="D80" s="96">
        <v>31</v>
      </c>
      <c r="E80" s="105">
        <v>30.82</v>
      </c>
      <c r="F80" s="96">
        <v>32</v>
      </c>
      <c r="G80" s="105">
        <v>29.85</v>
      </c>
      <c r="H80" s="96">
        <v>27</v>
      </c>
      <c r="I80" s="104">
        <v>60.669999999999995</v>
      </c>
      <c r="J80" s="98">
        <v>95.44</v>
      </c>
      <c r="K80" s="98"/>
      <c r="L80" s="100"/>
    </row>
    <row r="81" spans="1:12" ht="15" x14ac:dyDescent="0.25">
      <c r="A81" s="97">
        <v>33</v>
      </c>
      <c r="B81" s="102" t="s">
        <v>176</v>
      </c>
      <c r="C81" s="105">
        <v>39.869999999999997</v>
      </c>
      <c r="D81" s="96">
        <v>33</v>
      </c>
      <c r="E81" s="105">
        <v>31.85</v>
      </c>
      <c r="F81" s="96">
        <v>33</v>
      </c>
      <c r="G81" s="105">
        <v>31.43</v>
      </c>
      <c r="H81" s="96">
        <v>31</v>
      </c>
      <c r="I81" s="103">
        <v>63.280000000000008</v>
      </c>
      <c r="J81" s="98">
        <v>103.15</v>
      </c>
      <c r="K81" s="98"/>
      <c r="L81" s="100"/>
    </row>
    <row r="82" spans="1:12" ht="15" x14ac:dyDescent="0.25">
      <c r="A82" s="97">
        <v>34</v>
      </c>
      <c r="B82" s="102" t="s">
        <v>163</v>
      </c>
      <c r="C82" s="105">
        <v>46.36</v>
      </c>
      <c r="D82" s="96">
        <v>36</v>
      </c>
      <c r="E82" s="105">
        <v>36.549999999999997</v>
      </c>
      <c r="F82" s="96">
        <v>34</v>
      </c>
      <c r="G82" s="105">
        <v>35.64</v>
      </c>
      <c r="H82" s="96">
        <v>32</v>
      </c>
      <c r="I82" s="103">
        <v>72.19</v>
      </c>
      <c r="J82" s="98">
        <v>118.55</v>
      </c>
      <c r="K82" s="98"/>
      <c r="L82" s="100"/>
    </row>
    <row r="83" spans="1:12" ht="15" x14ac:dyDescent="0.25">
      <c r="A83" s="97">
        <v>35</v>
      </c>
      <c r="B83" s="101" t="s">
        <v>135</v>
      </c>
      <c r="C83" s="105">
        <v>39.29</v>
      </c>
      <c r="D83" s="96">
        <v>32</v>
      </c>
      <c r="E83" s="105">
        <v>38.54</v>
      </c>
      <c r="F83" s="96">
        <v>35</v>
      </c>
      <c r="G83" s="105">
        <v>42.11</v>
      </c>
      <c r="H83" s="96">
        <v>35</v>
      </c>
      <c r="I83" s="104">
        <v>77.83</v>
      </c>
      <c r="J83" s="98">
        <v>119.94</v>
      </c>
      <c r="K83" s="98"/>
      <c r="L83" s="100"/>
    </row>
    <row r="84" spans="1:12" ht="15" x14ac:dyDescent="0.25">
      <c r="A84" s="97">
        <v>36</v>
      </c>
      <c r="B84" s="102" t="s">
        <v>180</v>
      </c>
      <c r="C84" s="105">
        <v>41.39</v>
      </c>
      <c r="D84" s="96">
        <v>34</v>
      </c>
      <c r="E84" s="105">
        <v>40.729999999999997</v>
      </c>
      <c r="F84" s="96">
        <v>36</v>
      </c>
      <c r="G84" s="105">
        <v>41.36</v>
      </c>
      <c r="H84" s="96">
        <v>34</v>
      </c>
      <c r="I84" s="104">
        <v>82.09</v>
      </c>
      <c r="J84" s="98">
        <v>123.48</v>
      </c>
      <c r="K84" s="98"/>
      <c r="L84" s="100"/>
    </row>
    <row r="85" spans="1:12" ht="15" x14ac:dyDescent="0.25">
      <c r="A85" s="97">
        <v>37</v>
      </c>
      <c r="B85" s="102" t="s">
        <v>110</v>
      </c>
      <c r="C85" s="105">
        <v>46.15</v>
      </c>
      <c r="D85" s="96">
        <v>35</v>
      </c>
      <c r="E85" s="105">
        <v>46.4</v>
      </c>
      <c r="F85" s="96">
        <v>37</v>
      </c>
      <c r="G85" s="105">
        <v>52.82</v>
      </c>
      <c r="H85" s="96">
        <v>36</v>
      </c>
      <c r="I85" s="104">
        <v>92.550000000000011</v>
      </c>
      <c r="J85" s="98">
        <v>145.37</v>
      </c>
      <c r="K85" s="98"/>
      <c r="L85" s="100"/>
    </row>
    <row r="86" spans="1:12" ht="15" x14ac:dyDescent="0.25">
      <c r="A86" s="97">
        <v>38</v>
      </c>
      <c r="B86" s="102" t="s">
        <v>181</v>
      </c>
      <c r="C86" s="105">
        <v>60.4</v>
      </c>
      <c r="D86" s="96">
        <v>37</v>
      </c>
      <c r="E86" s="105">
        <v>56.82</v>
      </c>
      <c r="F86" s="96">
        <v>38</v>
      </c>
      <c r="G86" s="105">
        <v>57.76</v>
      </c>
      <c r="H86" s="96">
        <v>37</v>
      </c>
      <c r="I86" s="104">
        <v>114.57999999999998</v>
      </c>
      <c r="J86" s="98">
        <v>174.98</v>
      </c>
      <c r="K86" s="98"/>
      <c r="L86" s="100"/>
    </row>
  </sheetData>
  <mergeCells count="1">
    <mergeCell ref="A1:J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1"/>
  <sheetViews>
    <sheetView topLeftCell="A46" zoomScale="81" zoomScaleNormal="81" workbookViewId="0">
      <selection activeCell="F58" sqref="F58"/>
    </sheetView>
  </sheetViews>
  <sheetFormatPr defaultRowHeight="12.75" x14ac:dyDescent="0.2"/>
  <cols>
    <col min="1" max="1" width="15" customWidth="1"/>
    <col min="2" max="2" width="17.28515625" customWidth="1"/>
    <col min="3" max="3" width="16.5703125" customWidth="1"/>
    <col min="4" max="4" width="16.7109375" customWidth="1"/>
    <col min="5" max="5" width="20" customWidth="1"/>
    <col min="6" max="6" width="14.140625" customWidth="1"/>
    <col min="7" max="7" width="13.5703125" customWidth="1"/>
    <col min="8" max="8" width="14.85546875" customWidth="1"/>
    <col min="9" max="9" width="9.28515625" customWidth="1"/>
  </cols>
  <sheetData>
    <row r="1" spans="1:13" ht="18" x14ac:dyDescent="0.25">
      <c r="A1" s="873" t="s">
        <v>243</v>
      </c>
      <c r="B1" s="874"/>
      <c r="C1" s="874"/>
      <c r="D1" s="874"/>
      <c r="E1" s="874"/>
      <c r="F1" s="874"/>
      <c r="G1" s="874"/>
    </row>
    <row r="2" spans="1:13" x14ac:dyDescent="0.2">
      <c r="F2" s="2"/>
      <c r="J2" s="224"/>
      <c r="K2" s="224"/>
      <c r="L2" s="224"/>
      <c r="M2" s="224"/>
    </row>
    <row r="3" spans="1:13" s="9" customFormat="1" ht="18" customHeight="1" thickBot="1" x14ac:dyDescent="0.25">
      <c r="A3" s="308" t="s">
        <v>56</v>
      </c>
      <c r="B3" s="496" t="s">
        <v>183</v>
      </c>
      <c r="C3" s="496" t="s">
        <v>155</v>
      </c>
      <c r="D3" s="496" t="s">
        <v>249</v>
      </c>
      <c r="E3" s="496" t="s">
        <v>156</v>
      </c>
      <c r="F3" s="496"/>
      <c r="G3" s="496" t="s">
        <v>57</v>
      </c>
      <c r="H3" s="496" t="s">
        <v>184</v>
      </c>
      <c r="I3" s="497" t="s">
        <v>46</v>
      </c>
      <c r="J3" s="492"/>
      <c r="K3" s="492"/>
      <c r="L3" s="493"/>
      <c r="M3" s="493"/>
    </row>
    <row r="4" spans="1:13" ht="18" customHeight="1" x14ac:dyDescent="0.2">
      <c r="A4" s="495" t="s">
        <v>183</v>
      </c>
      <c r="B4" s="498"/>
      <c r="C4" s="499" t="s">
        <v>73</v>
      </c>
      <c r="D4" s="500" t="s">
        <v>73</v>
      </c>
      <c r="E4" s="499" t="s">
        <v>250</v>
      </c>
      <c r="F4" s="499"/>
      <c r="G4" s="501">
        <v>0</v>
      </c>
      <c r="H4" s="502" t="s">
        <v>251</v>
      </c>
      <c r="I4" s="503" t="s">
        <v>9</v>
      </c>
      <c r="J4" s="494"/>
      <c r="K4" s="125"/>
      <c r="L4" s="224"/>
      <c r="M4" s="224"/>
    </row>
    <row r="5" spans="1:13" ht="18" customHeight="1" x14ac:dyDescent="0.2">
      <c r="A5" s="495" t="s">
        <v>155</v>
      </c>
      <c r="B5" s="504" t="s">
        <v>74</v>
      </c>
      <c r="C5" s="117"/>
      <c r="D5" s="118" t="s">
        <v>74</v>
      </c>
      <c r="E5" s="119" t="s">
        <v>73</v>
      </c>
      <c r="F5" s="118"/>
      <c r="G5" s="115">
        <v>4</v>
      </c>
      <c r="H5" s="325" t="s">
        <v>252</v>
      </c>
      <c r="I5" s="505" t="s">
        <v>7</v>
      </c>
      <c r="J5" s="494"/>
      <c r="K5" s="125"/>
      <c r="L5" s="224"/>
      <c r="M5" s="224"/>
    </row>
    <row r="6" spans="1:13" ht="18" customHeight="1" x14ac:dyDescent="0.2">
      <c r="A6" s="495" t="s">
        <v>249</v>
      </c>
      <c r="B6" s="504" t="s">
        <v>74</v>
      </c>
      <c r="C6" s="118" t="s">
        <v>73</v>
      </c>
      <c r="D6" s="117"/>
      <c r="E6" s="119" t="s">
        <v>73</v>
      </c>
      <c r="F6" s="118"/>
      <c r="G6" s="115">
        <v>2</v>
      </c>
      <c r="H6" s="325" t="s">
        <v>253</v>
      </c>
      <c r="I6" s="505" t="s">
        <v>8</v>
      </c>
      <c r="J6" s="494"/>
      <c r="K6" s="125"/>
      <c r="L6" s="224"/>
      <c r="M6" s="224"/>
    </row>
    <row r="7" spans="1:13" ht="18" customHeight="1" thickBot="1" x14ac:dyDescent="0.25">
      <c r="A7" s="495" t="s">
        <v>156</v>
      </c>
      <c r="B7" s="506" t="s">
        <v>74</v>
      </c>
      <c r="C7" s="507" t="s">
        <v>74</v>
      </c>
      <c r="D7" s="507" t="s">
        <v>74</v>
      </c>
      <c r="E7" s="508"/>
      <c r="F7" s="509"/>
      <c r="G7" s="510">
        <v>6</v>
      </c>
      <c r="H7" s="511" t="s">
        <v>254</v>
      </c>
      <c r="I7" s="512" t="s">
        <v>6</v>
      </c>
      <c r="J7" s="494"/>
      <c r="K7" s="125"/>
      <c r="L7" s="224"/>
      <c r="M7" s="224"/>
    </row>
    <row r="8" spans="1:13" ht="18" customHeight="1" x14ac:dyDescent="0.2">
      <c r="A8" s="109"/>
      <c r="B8" s="107"/>
      <c r="C8" s="107"/>
      <c r="D8" s="108"/>
      <c r="E8" s="108"/>
      <c r="F8" s="107"/>
      <c r="G8" s="107"/>
      <c r="H8" s="107"/>
      <c r="I8" s="106"/>
      <c r="J8" s="106"/>
      <c r="K8" s="106"/>
    </row>
    <row r="9" spans="1:13" ht="18" customHeight="1" thickBot="1" x14ac:dyDescent="0.25">
      <c r="A9" s="514" t="s">
        <v>58</v>
      </c>
      <c r="B9" s="496" t="s">
        <v>158</v>
      </c>
      <c r="C9" s="496" t="s">
        <v>232</v>
      </c>
      <c r="D9" s="496" t="s">
        <v>255</v>
      </c>
      <c r="E9" s="496" t="s">
        <v>163</v>
      </c>
      <c r="F9" s="496" t="s">
        <v>182</v>
      </c>
      <c r="G9" s="496" t="s">
        <v>57</v>
      </c>
      <c r="H9" s="496" t="s">
        <v>184</v>
      </c>
      <c r="I9" s="497" t="s">
        <v>46</v>
      </c>
      <c r="J9" s="492"/>
      <c r="K9" s="492"/>
    </row>
    <row r="10" spans="1:13" ht="18" customHeight="1" x14ac:dyDescent="0.2">
      <c r="A10" s="520" t="s">
        <v>158</v>
      </c>
      <c r="B10" s="523"/>
      <c r="C10" s="516" t="s">
        <v>75</v>
      </c>
      <c r="D10" s="516" t="s">
        <v>74</v>
      </c>
      <c r="E10" s="516" t="s">
        <v>74</v>
      </c>
      <c r="F10" s="516" t="s">
        <v>73</v>
      </c>
      <c r="G10" s="501">
        <v>6</v>
      </c>
      <c r="H10" s="502" t="s">
        <v>256</v>
      </c>
      <c r="I10" s="503" t="s">
        <v>7</v>
      </c>
      <c r="J10" s="494"/>
      <c r="K10" s="125"/>
    </row>
    <row r="11" spans="1:13" s="9" customFormat="1" ht="18" customHeight="1" x14ac:dyDescent="0.2">
      <c r="A11" s="521" t="s">
        <v>232</v>
      </c>
      <c r="B11" s="524" t="s">
        <v>76</v>
      </c>
      <c r="C11" s="517"/>
      <c r="D11" s="326" t="s">
        <v>74</v>
      </c>
      <c r="E11" s="326" t="s">
        <v>74</v>
      </c>
      <c r="F11" s="326" t="s">
        <v>73</v>
      </c>
      <c r="G11" s="115">
        <v>4</v>
      </c>
      <c r="H11" s="325" t="s">
        <v>257</v>
      </c>
      <c r="I11" s="505" t="s">
        <v>8</v>
      </c>
      <c r="J11" s="494"/>
      <c r="K11" s="125"/>
    </row>
    <row r="12" spans="1:13" ht="18" customHeight="1" x14ac:dyDescent="0.2">
      <c r="A12" s="521" t="s">
        <v>255</v>
      </c>
      <c r="B12" s="524" t="s">
        <v>73</v>
      </c>
      <c r="C12" s="326" t="s">
        <v>73</v>
      </c>
      <c r="D12" s="517"/>
      <c r="E12" s="326" t="s">
        <v>73</v>
      </c>
      <c r="F12" s="326" t="s">
        <v>73</v>
      </c>
      <c r="G12" s="115">
        <v>0</v>
      </c>
      <c r="H12" s="325" t="s">
        <v>225</v>
      </c>
      <c r="I12" s="505" t="s">
        <v>10</v>
      </c>
      <c r="J12" s="494"/>
      <c r="K12" s="125"/>
    </row>
    <row r="13" spans="1:13" ht="18" customHeight="1" x14ac:dyDescent="0.2">
      <c r="A13" s="521" t="s">
        <v>163</v>
      </c>
      <c r="B13" s="524" t="s">
        <v>73</v>
      </c>
      <c r="C13" s="326" t="s">
        <v>73</v>
      </c>
      <c r="D13" s="326" t="s">
        <v>74</v>
      </c>
      <c r="E13" s="517"/>
      <c r="F13" s="326" t="s">
        <v>73</v>
      </c>
      <c r="G13" s="115">
        <v>2</v>
      </c>
      <c r="H13" s="325" t="s">
        <v>258</v>
      </c>
      <c r="I13" s="505" t="s">
        <v>9</v>
      </c>
      <c r="J13" s="494"/>
      <c r="K13" s="125"/>
    </row>
    <row r="14" spans="1:13" ht="18" customHeight="1" thickBot="1" x14ac:dyDescent="0.25">
      <c r="A14" s="522" t="s">
        <v>182</v>
      </c>
      <c r="B14" s="525" t="s">
        <v>74</v>
      </c>
      <c r="C14" s="518" t="s">
        <v>74</v>
      </c>
      <c r="D14" s="518" t="s">
        <v>74</v>
      </c>
      <c r="E14" s="518" t="s">
        <v>74</v>
      </c>
      <c r="F14" s="519"/>
      <c r="G14" s="510">
        <v>8</v>
      </c>
      <c r="H14" s="511" t="s">
        <v>224</v>
      </c>
      <c r="I14" s="512" t="s">
        <v>6</v>
      </c>
      <c r="J14" s="513"/>
      <c r="K14" s="123"/>
    </row>
    <row r="15" spans="1:13" s="33" customFormat="1" ht="18" customHeight="1" x14ac:dyDescent="0.2">
      <c r="A15" s="124"/>
      <c r="B15" s="121"/>
      <c r="C15" s="121"/>
      <c r="D15" s="122"/>
      <c r="E15" s="122"/>
      <c r="F15" s="122"/>
      <c r="G15" s="122"/>
      <c r="H15" s="122"/>
      <c r="I15" s="123"/>
      <c r="J15" s="123"/>
      <c r="K15" s="123"/>
    </row>
    <row r="16" spans="1:13" s="33" customFormat="1" ht="18" customHeight="1" thickBot="1" x14ac:dyDescent="0.25">
      <c r="A16" s="308" t="s">
        <v>221</v>
      </c>
      <c r="B16" s="496" t="s">
        <v>233</v>
      </c>
      <c r="C16" s="496" t="s">
        <v>260</v>
      </c>
      <c r="D16" s="496" t="s">
        <v>112</v>
      </c>
      <c r="E16" s="496" t="s">
        <v>160</v>
      </c>
      <c r="F16" s="496"/>
      <c r="G16" s="496" t="s">
        <v>57</v>
      </c>
      <c r="H16" s="496" t="s">
        <v>184</v>
      </c>
      <c r="I16" s="497" t="s">
        <v>46</v>
      </c>
      <c r="J16" s="492"/>
      <c r="K16" s="492"/>
    </row>
    <row r="17" spans="1:11" s="33" customFormat="1" ht="18" customHeight="1" x14ac:dyDescent="0.2">
      <c r="A17" s="495" t="s">
        <v>259</v>
      </c>
      <c r="B17" s="523"/>
      <c r="C17" s="516" t="s">
        <v>74</v>
      </c>
      <c r="D17" s="516" t="s">
        <v>74</v>
      </c>
      <c r="E17" s="516" t="s">
        <v>75</v>
      </c>
      <c r="F17" s="516"/>
      <c r="G17" s="502" t="s">
        <v>83</v>
      </c>
      <c r="H17" s="502" t="s">
        <v>262</v>
      </c>
      <c r="I17" s="526" t="s">
        <v>6</v>
      </c>
      <c r="J17" s="515"/>
      <c r="K17" s="123"/>
    </row>
    <row r="18" spans="1:11" s="33" customFormat="1" ht="18" customHeight="1" x14ac:dyDescent="0.2">
      <c r="A18" s="495" t="s">
        <v>260</v>
      </c>
      <c r="B18" s="524" t="s">
        <v>73</v>
      </c>
      <c r="C18" s="517"/>
      <c r="D18" s="326" t="s">
        <v>74</v>
      </c>
      <c r="E18" s="326" t="s">
        <v>73</v>
      </c>
      <c r="F18" s="326"/>
      <c r="G18" s="325" t="s">
        <v>79</v>
      </c>
      <c r="H18" s="325" t="s">
        <v>253</v>
      </c>
      <c r="I18" s="527" t="s">
        <v>8</v>
      </c>
      <c r="J18" s="515"/>
      <c r="K18" s="123"/>
    </row>
    <row r="19" spans="1:11" s="33" customFormat="1" ht="18" customHeight="1" x14ac:dyDescent="0.2">
      <c r="A19" s="495" t="s">
        <v>112</v>
      </c>
      <c r="B19" s="524" t="s">
        <v>73</v>
      </c>
      <c r="C19" s="326" t="s">
        <v>73</v>
      </c>
      <c r="D19" s="517"/>
      <c r="E19" s="326" t="s">
        <v>73</v>
      </c>
      <c r="F19" s="326"/>
      <c r="G19" s="325" t="s">
        <v>261</v>
      </c>
      <c r="H19" s="325" t="s">
        <v>251</v>
      </c>
      <c r="I19" s="527" t="s">
        <v>9</v>
      </c>
      <c r="J19" s="515"/>
      <c r="K19" s="123"/>
    </row>
    <row r="20" spans="1:11" s="33" customFormat="1" ht="18" customHeight="1" thickBot="1" x14ac:dyDescent="0.25">
      <c r="A20" s="495" t="s">
        <v>160</v>
      </c>
      <c r="B20" s="525" t="s">
        <v>76</v>
      </c>
      <c r="C20" s="518" t="s">
        <v>74</v>
      </c>
      <c r="D20" s="518" t="s">
        <v>74</v>
      </c>
      <c r="E20" s="519"/>
      <c r="F20" s="518"/>
      <c r="G20" s="511" t="s">
        <v>77</v>
      </c>
      <c r="H20" s="511" t="s">
        <v>263</v>
      </c>
      <c r="I20" s="528" t="s">
        <v>7</v>
      </c>
      <c r="J20" s="515"/>
      <c r="K20" s="123"/>
    </row>
    <row r="21" spans="1:11" s="190" customFormat="1" ht="18" customHeight="1" thickBot="1" x14ac:dyDescent="0.25">
      <c r="A21" s="124"/>
      <c r="B21" s="309"/>
      <c r="C21" s="309"/>
      <c r="D21" s="310"/>
      <c r="E21" s="310"/>
      <c r="F21" s="310"/>
      <c r="G21" s="125"/>
      <c r="H21" s="309"/>
      <c r="I21" s="125"/>
      <c r="J21" s="310"/>
      <c r="K21" s="125"/>
    </row>
    <row r="22" spans="1:11" s="190" customFormat="1" ht="18" customHeight="1" thickBot="1" x14ac:dyDescent="0.25">
      <c r="A22" s="879" t="s">
        <v>223</v>
      </c>
      <c r="B22" s="880"/>
      <c r="C22" s="880"/>
      <c r="D22" s="880"/>
      <c r="E22" s="880"/>
      <c r="F22" s="880"/>
      <c r="G22" s="880"/>
      <c r="H22" s="880"/>
      <c r="I22" s="880"/>
      <c r="J22" s="880"/>
      <c r="K22" s="881"/>
    </row>
    <row r="23" spans="1:11" s="33" customFormat="1" ht="18" customHeight="1" x14ac:dyDescent="0.25">
      <c r="A23" s="113"/>
      <c r="B23" s="112"/>
      <c r="C23" s="114"/>
      <c r="D23" s="111"/>
      <c r="E23" s="111"/>
      <c r="F23" s="111"/>
      <c r="G23" s="111"/>
      <c r="H23" s="111"/>
      <c r="I23" s="94"/>
      <c r="J23" s="94"/>
      <c r="K23" s="94"/>
    </row>
    <row r="24" spans="1:11" s="33" customFormat="1" ht="18" customHeight="1" x14ac:dyDescent="0.2">
      <c r="A24" s="329" t="s">
        <v>222</v>
      </c>
      <c r="B24" s="120" t="s">
        <v>156</v>
      </c>
      <c r="C24" s="120" t="s">
        <v>155</v>
      </c>
      <c r="D24" s="120" t="s">
        <v>182</v>
      </c>
      <c r="E24" s="120" t="s">
        <v>158</v>
      </c>
      <c r="F24" s="120" t="s">
        <v>233</v>
      </c>
      <c r="G24" s="120" t="s">
        <v>160</v>
      </c>
      <c r="H24" s="115" t="s">
        <v>269</v>
      </c>
      <c r="I24" s="120" t="s">
        <v>57</v>
      </c>
      <c r="J24" s="120" t="s">
        <v>184</v>
      </c>
      <c r="K24" s="120" t="s">
        <v>46</v>
      </c>
    </row>
    <row r="25" spans="1:11" s="33" customFormat="1" ht="18" customHeight="1" x14ac:dyDescent="0.2">
      <c r="A25" s="116" t="s">
        <v>156</v>
      </c>
      <c r="B25" s="517"/>
      <c r="C25" s="326" t="s">
        <v>74</v>
      </c>
      <c r="D25" s="326" t="s">
        <v>73</v>
      </c>
      <c r="E25" s="326" t="s">
        <v>73</v>
      </c>
      <c r="F25" s="326" t="s">
        <v>73</v>
      </c>
      <c r="G25" s="326" t="s">
        <v>73</v>
      </c>
      <c r="H25" s="118">
        <v>0.50694444444444442</v>
      </c>
      <c r="I25" s="115">
        <v>2</v>
      </c>
      <c r="J25" s="325" t="s">
        <v>266</v>
      </c>
      <c r="K25" s="115" t="s">
        <v>10</v>
      </c>
    </row>
    <row r="26" spans="1:11" s="33" customFormat="1" ht="18" customHeight="1" x14ac:dyDescent="0.2">
      <c r="A26" s="116" t="s">
        <v>155</v>
      </c>
      <c r="B26" s="326" t="s">
        <v>73</v>
      </c>
      <c r="C26" s="517"/>
      <c r="D26" s="326" t="s">
        <v>73</v>
      </c>
      <c r="E26" s="326" t="s">
        <v>73</v>
      </c>
      <c r="F26" s="326" t="s">
        <v>73</v>
      </c>
      <c r="G26" s="326" t="s">
        <v>74</v>
      </c>
      <c r="H26" s="118">
        <v>0.42499999999999999</v>
      </c>
      <c r="I26" s="115">
        <v>2</v>
      </c>
      <c r="J26" s="325" t="s">
        <v>266</v>
      </c>
      <c r="K26" s="115" t="s">
        <v>11</v>
      </c>
    </row>
    <row r="27" spans="1:11" s="33" customFormat="1" ht="18" customHeight="1" x14ac:dyDescent="0.2">
      <c r="A27" s="116" t="s">
        <v>265</v>
      </c>
      <c r="B27" s="326" t="s">
        <v>74</v>
      </c>
      <c r="C27" s="326" t="s">
        <v>74</v>
      </c>
      <c r="D27" s="517"/>
      <c r="E27" s="326" t="s">
        <v>74</v>
      </c>
      <c r="F27" s="326" t="s">
        <v>250</v>
      </c>
      <c r="G27" s="326" t="s">
        <v>75</v>
      </c>
      <c r="H27" s="119" t="s">
        <v>268</v>
      </c>
      <c r="I27" s="115">
        <v>8</v>
      </c>
      <c r="J27" s="325" t="s">
        <v>229</v>
      </c>
      <c r="K27" s="115" t="s">
        <v>8</v>
      </c>
    </row>
    <row r="28" spans="1:11" s="33" customFormat="1" ht="18" customHeight="1" x14ac:dyDescent="0.2">
      <c r="A28" s="116" t="s">
        <v>158</v>
      </c>
      <c r="B28" s="326" t="s">
        <v>74</v>
      </c>
      <c r="C28" s="326" t="s">
        <v>74</v>
      </c>
      <c r="D28" s="326" t="s">
        <v>73</v>
      </c>
      <c r="E28" s="517"/>
      <c r="F28" s="326" t="s">
        <v>74</v>
      </c>
      <c r="G28" s="326" t="s">
        <v>74</v>
      </c>
      <c r="H28" s="119"/>
      <c r="I28" s="115">
        <v>8</v>
      </c>
      <c r="J28" s="325" t="s">
        <v>226</v>
      </c>
      <c r="K28" s="115" t="s">
        <v>6</v>
      </c>
    </row>
    <row r="29" spans="1:11" s="33" customFormat="1" ht="18" customHeight="1" x14ac:dyDescent="0.2">
      <c r="A29" s="116" t="s">
        <v>233</v>
      </c>
      <c r="B29" s="326" t="s">
        <v>74</v>
      </c>
      <c r="C29" s="326" t="s">
        <v>74</v>
      </c>
      <c r="D29" s="326" t="s">
        <v>74</v>
      </c>
      <c r="E29" s="326" t="s">
        <v>73</v>
      </c>
      <c r="F29" s="517"/>
      <c r="G29" s="326" t="s">
        <v>75</v>
      </c>
      <c r="H29" s="118"/>
      <c r="I29" s="115">
        <v>8</v>
      </c>
      <c r="J29" s="326" t="s">
        <v>229</v>
      </c>
      <c r="K29" s="115" t="s">
        <v>7</v>
      </c>
    </row>
    <row r="30" spans="1:11" s="33" customFormat="1" ht="18" customHeight="1" x14ac:dyDescent="0.2">
      <c r="A30" s="116" t="s">
        <v>160</v>
      </c>
      <c r="B30" s="326" t="s">
        <v>74</v>
      </c>
      <c r="C30" s="326" t="s">
        <v>73</v>
      </c>
      <c r="D30" s="326" t="s">
        <v>76</v>
      </c>
      <c r="E30" s="326" t="s">
        <v>73</v>
      </c>
      <c r="F30" s="326" t="s">
        <v>76</v>
      </c>
      <c r="G30" s="517"/>
      <c r="H30" s="119"/>
      <c r="I30" s="115">
        <v>2</v>
      </c>
      <c r="J30" s="326" t="s">
        <v>267</v>
      </c>
      <c r="K30" s="115" t="s">
        <v>9</v>
      </c>
    </row>
    <row r="31" spans="1:11" s="33" customFormat="1" ht="18" customHeight="1" x14ac:dyDescent="0.2">
      <c r="A31" s="109"/>
      <c r="B31" s="107"/>
      <c r="C31" s="107"/>
      <c r="D31" s="108"/>
      <c r="E31" s="108"/>
      <c r="F31" s="107"/>
      <c r="G31" s="107"/>
      <c r="H31" s="107"/>
      <c r="I31" s="106"/>
      <c r="J31" s="106"/>
      <c r="K31" s="106"/>
    </row>
    <row r="32" spans="1:11" s="33" customFormat="1" ht="18" customHeight="1" thickBot="1" x14ac:dyDescent="0.25">
      <c r="A32" s="529" t="s">
        <v>264</v>
      </c>
      <c r="B32" s="496" t="s">
        <v>249</v>
      </c>
      <c r="C32" s="496" t="s">
        <v>183</v>
      </c>
      <c r="D32" s="496" t="s">
        <v>271</v>
      </c>
      <c r="E32" s="496" t="s">
        <v>163</v>
      </c>
      <c r="F32" s="496" t="s">
        <v>255</v>
      </c>
      <c r="G32" s="496" t="s">
        <v>260</v>
      </c>
      <c r="H32" s="496" t="s">
        <v>112</v>
      </c>
      <c r="I32" s="496" t="s">
        <v>57</v>
      </c>
      <c r="J32" s="496" t="s">
        <v>184</v>
      </c>
      <c r="K32" s="496" t="s">
        <v>46</v>
      </c>
    </row>
    <row r="33" spans="1:11" s="33" customFormat="1" ht="18" customHeight="1" x14ac:dyDescent="0.2">
      <c r="A33" s="520" t="s">
        <v>270</v>
      </c>
      <c r="B33" s="523"/>
      <c r="C33" s="516" t="s">
        <v>74</v>
      </c>
      <c r="D33" s="326" t="s">
        <v>73</v>
      </c>
      <c r="E33" s="326" t="s">
        <v>73</v>
      </c>
      <c r="F33" s="326" t="s">
        <v>73</v>
      </c>
      <c r="G33" s="326" t="s">
        <v>73</v>
      </c>
      <c r="H33" s="326" t="s">
        <v>73</v>
      </c>
      <c r="I33" s="501">
        <v>2</v>
      </c>
      <c r="J33" s="502" t="s">
        <v>235</v>
      </c>
      <c r="K33" s="503" t="s">
        <v>17</v>
      </c>
    </row>
    <row r="34" spans="1:11" s="33" customFormat="1" ht="18" customHeight="1" x14ac:dyDescent="0.2">
      <c r="A34" s="521" t="s">
        <v>183</v>
      </c>
      <c r="B34" s="524" t="s">
        <v>73</v>
      </c>
      <c r="C34" s="517"/>
      <c r="D34" s="326" t="s">
        <v>73</v>
      </c>
      <c r="E34" s="326" t="s">
        <v>73</v>
      </c>
      <c r="F34" s="326" t="s">
        <v>73</v>
      </c>
      <c r="G34" s="326" t="s">
        <v>73</v>
      </c>
      <c r="H34" s="326" t="s">
        <v>73</v>
      </c>
      <c r="I34" s="115">
        <v>0</v>
      </c>
      <c r="J34" s="325" t="s">
        <v>272</v>
      </c>
      <c r="K34" s="505" t="s">
        <v>18</v>
      </c>
    </row>
    <row r="35" spans="1:11" s="33" customFormat="1" ht="18" customHeight="1" x14ac:dyDescent="0.2">
      <c r="A35" s="521" t="s">
        <v>232</v>
      </c>
      <c r="B35" s="524" t="s">
        <v>74</v>
      </c>
      <c r="C35" s="326" t="s">
        <v>74</v>
      </c>
      <c r="D35" s="517"/>
      <c r="E35" s="326" t="s">
        <v>74</v>
      </c>
      <c r="F35" s="326" t="s">
        <v>74</v>
      </c>
      <c r="G35" s="326" t="s">
        <v>75</v>
      </c>
      <c r="H35" s="326" t="s">
        <v>75</v>
      </c>
      <c r="I35" s="115">
        <v>12</v>
      </c>
      <c r="J35" s="325" t="s">
        <v>273</v>
      </c>
      <c r="K35" s="505" t="s">
        <v>12</v>
      </c>
    </row>
    <row r="36" spans="1:11" s="33" customFormat="1" ht="18" customHeight="1" x14ac:dyDescent="0.2">
      <c r="A36" s="521" t="s">
        <v>163</v>
      </c>
      <c r="B36" s="524" t="s">
        <v>74</v>
      </c>
      <c r="C36" s="326" t="s">
        <v>74</v>
      </c>
      <c r="D36" s="326" t="s">
        <v>73</v>
      </c>
      <c r="E36" s="517"/>
      <c r="F36" s="326" t="s">
        <v>74</v>
      </c>
      <c r="G36" s="326" t="s">
        <v>74</v>
      </c>
      <c r="H36" s="326" t="s">
        <v>74</v>
      </c>
      <c r="I36" s="115">
        <v>10</v>
      </c>
      <c r="J36" s="325" t="s">
        <v>234</v>
      </c>
      <c r="K36" s="505" t="s">
        <v>13</v>
      </c>
    </row>
    <row r="37" spans="1:11" s="33" customFormat="1" ht="18" customHeight="1" x14ac:dyDescent="0.2">
      <c r="A37" s="521" t="s">
        <v>255</v>
      </c>
      <c r="B37" s="524" t="s">
        <v>74</v>
      </c>
      <c r="C37" s="326" t="s">
        <v>74</v>
      </c>
      <c r="D37" s="326" t="s">
        <v>73</v>
      </c>
      <c r="E37" s="326" t="s">
        <v>73</v>
      </c>
      <c r="F37" s="517"/>
      <c r="G37" s="326" t="s">
        <v>73</v>
      </c>
      <c r="H37" s="326" t="s">
        <v>73</v>
      </c>
      <c r="I37" s="115">
        <v>4</v>
      </c>
      <c r="J37" s="326" t="s">
        <v>267</v>
      </c>
      <c r="K37" s="505" t="s">
        <v>16</v>
      </c>
    </row>
    <row r="38" spans="1:11" s="33" customFormat="1" ht="18" customHeight="1" x14ac:dyDescent="0.2">
      <c r="A38" s="521" t="s">
        <v>260</v>
      </c>
      <c r="B38" s="524" t="s">
        <v>74</v>
      </c>
      <c r="C38" s="326" t="s">
        <v>74</v>
      </c>
      <c r="D38" s="326" t="s">
        <v>76</v>
      </c>
      <c r="E38" s="326" t="s">
        <v>73</v>
      </c>
      <c r="F38" s="326" t="s">
        <v>74</v>
      </c>
      <c r="G38" s="517"/>
      <c r="H38" s="326" t="s">
        <v>74</v>
      </c>
      <c r="I38" s="115">
        <v>8</v>
      </c>
      <c r="J38" s="326" t="s">
        <v>274</v>
      </c>
      <c r="K38" s="505" t="s">
        <v>14</v>
      </c>
    </row>
    <row r="39" spans="1:11" s="33" customFormat="1" ht="18" customHeight="1" thickBot="1" x14ac:dyDescent="0.25">
      <c r="A39" s="522" t="s">
        <v>112</v>
      </c>
      <c r="B39" s="525" t="s">
        <v>74</v>
      </c>
      <c r="C39" s="518" t="s">
        <v>74</v>
      </c>
      <c r="D39" s="518" t="s">
        <v>76</v>
      </c>
      <c r="E39" s="326" t="s">
        <v>73</v>
      </c>
      <c r="F39" s="518" t="s">
        <v>74</v>
      </c>
      <c r="G39" s="326" t="s">
        <v>73</v>
      </c>
      <c r="H39" s="519"/>
      <c r="I39" s="510">
        <v>6</v>
      </c>
      <c r="J39" s="518" t="s">
        <v>236</v>
      </c>
      <c r="K39" s="512" t="s">
        <v>15</v>
      </c>
    </row>
    <row r="40" spans="1:11" s="8" customFormat="1" ht="18" x14ac:dyDescent="0.25">
      <c r="A40" s="113"/>
      <c r="B40" s="112"/>
      <c r="C40" s="114"/>
      <c r="D40" s="111"/>
      <c r="E40" s="111"/>
      <c r="F40" s="111"/>
      <c r="G40" s="111"/>
      <c r="H40" s="111"/>
      <c r="I40" s="94"/>
      <c r="J40" s="94"/>
      <c r="K40" s="94"/>
    </row>
    <row r="41" spans="1:11" s="8" customFormat="1" ht="18" x14ac:dyDescent="0.2">
      <c r="A41" s="110"/>
      <c r="B41" s="110"/>
      <c r="C41" s="111"/>
      <c r="D41" s="111"/>
      <c r="E41" s="111"/>
      <c r="F41" s="111"/>
      <c r="G41" s="111"/>
      <c r="H41" s="111"/>
      <c r="I41" s="94"/>
      <c r="J41" s="94"/>
      <c r="K41" s="94"/>
    </row>
    <row r="42" spans="1:11" s="8" customFormat="1" ht="18.75" x14ac:dyDescent="0.3">
      <c r="A42" s="324" t="s">
        <v>67</v>
      </c>
      <c r="B42" s="330" t="s">
        <v>185</v>
      </c>
      <c r="C42" s="330" t="s">
        <v>275</v>
      </c>
      <c r="D42" s="330" t="s">
        <v>276</v>
      </c>
      <c r="E42" s="330" t="s">
        <v>216</v>
      </c>
      <c r="F42" s="330" t="s">
        <v>277</v>
      </c>
      <c r="G42" s="330" t="s">
        <v>278</v>
      </c>
      <c r="H42" s="330" t="s">
        <v>57</v>
      </c>
      <c r="I42" s="330" t="s">
        <v>184</v>
      </c>
      <c r="J42" s="330" t="s">
        <v>46</v>
      </c>
      <c r="K42" s="94"/>
    </row>
    <row r="43" spans="1:11" s="8" customFormat="1" ht="15" x14ac:dyDescent="0.2">
      <c r="A43" s="331" t="s">
        <v>185</v>
      </c>
      <c r="B43" s="321"/>
      <c r="C43" s="322" t="s">
        <v>74</v>
      </c>
      <c r="D43" s="322" t="s">
        <v>74</v>
      </c>
      <c r="E43" s="322" t="s">
        <v>73</v>
      </c>
      <c r="F43" s="322" t="s">
        <v>73</v>
      </c>
      <c r="G43" s="322" t="s">
        <v>74</v>
      </c>
      <c r="H43" s="126">
        <v>6</v>
      </c>
      <c r="I43" s="323" t="s">
        <v>228</v>
      </c>
      <c r="J43" s="126" t="s">
        <v>8</v>
      </c>
      <c r="K43" s="94"/>
    </row>
    <row r="44" spans="1:11" s="8" customFormat="1" ht="15" x14ac:dyDescent="0.2">
      <c r="A44" s="331" t="s">
        <v>275</v>
      </c>
      <c r="B44" s="322" t="s">
        <v>73</v>
      </c>
      <c r="C44" s="321"/>
      <c r="D44" s="322" t="s">
        <v>76</v>
      </c>
      <c r="E44" s="322" t="s">
        <v>73</v>
      </c>
      <c r="F44" s="322" t="s">
        <v>73</v>
      </c>
      <c r="G44" s="322" t="s">
        <v>74</v>
      </c>
      <c r="H44" s="126">
        <v>2</v>
      </c>
      <c r="I44" s="323" t="s">
        <v>231</v>
      </c>
      <c r="J44" s="126" t="s">
        <v>10</v>
      </c>
      <c r="K44" s="94"/>
    </row>
    <row r="45" spans="1:11" s="8" customFormat="1" ht="15" x14ac:dyDescent="0.2">
      <c r="A45" s="331" t="s">
        <v>276</v>
      </c>
      <c r="B45" s="322" t="s">
        <v>73</v>
      </c>
      <c r="C45" s="322" t="s">
        <v>75</v>
      </c>
      <c r="D45" s="321"/>
      <c r="E45" s="322" t="s">
        <v>73</v>
      </c>
      <c r="F45" s="322" t="s">
        <v>73</v>
      </c>
      <c r="G45" s="322" t="s">
        <v>74</v>
      </c>
      <c r="H45" s="126">
        <v>4</v>
      </c>
      <c r="I45" s="323" t="s">
        <v>279</v>
      </c>
      <c r="J45" s="126" t="s">
        <v>9</v>
      </c>
      <c r="K45" s="94"/>
    </row>
    <row r="46" spans="1:11" s="8" customFormat="1" ht="15" x14ac:dyDescent="0.2">
      <c r="A46" s="331" t="s">
        <v>216</v>
      </c>
      <c r="B46" s="322" t="s">
        <v>74</v>
      </c>
      <c r="C46" s="322" t="s">
        <v>74</v>
      </c>
      <c r="D46" s="322" t="s">
        <v>74</v>
      </c>
      <c r="E46" s="321"/>
      <c r="F46" s="322" t="s">
        <v>74</v>
      </c>
      <c r="G46" s="322" t="s">
        <v>74</v>
      </c>
      <c r="H46" s="126">
        <v>10</v>
      </c>
      <c r="I46" s="323" t="s">
        <v>230</v>
      </c>
      <c r="J46" s="126" t="s">
        <v>6</v>
      </c>
      <c r="K46" s="94"/>
    </row>
    <row r="47" spans="1:11" s="8" customFormat="1" ht="15" x14ac:dyDescent="0.2">
      <c r="A47" s="331" t="s">
        <v>277</v>
      </c>
      <c r="B47" s="322" t="s">
        <v>74</v>
      </c>
      <c r="C47" s="322" t="s">
        <v>74</v>
      </c>
      <c r="D47" s="322" t="s">
        <v>74</v>
      </c>
      <c r="E47" s="322" t="s">
        <v>73</v>
      </c>
      <c r="F47" s="321"/>
      <c r="G47" s="322" t="s">
        <v>74</v>
      </c>
      <c r="H47" s="126">
        <v>8</v>
      </c>
      <c r="I47" s="323" t="s">
        <v>226</v>
      </c>
      <c r="J47" s="126" t="s">
        <v>7</v>
      </c>
      <c r="K47" s="94"/>
    </row>
    <row r="48" spans="1:11" s="8" customFormat="1" ht="15" x14ac:dyDescent="0.2">
      <c r="A48" s="331" t="s">
        <v>278</v>
      </c>
      <c r="B48" s="322" t="s">
        <v>73</v>
      </c>
      <c r="C48" s="322" t="s">
        <v>73</v>
      </c>
      <c r="D48" s="322" t="s">
        <v>73</v>
      </c>
      <c r="E48" s="322" t="s">
        <v>73</v>
      </c>
      <c r="F48" s="322" t="s">
        <v>73</v>
      </c>
      <c r="G48" s="321"/>
      <c r="H48" s="126">
        <v>0</v>
      </c>
      <c r="I48" s="323" t="s">
        <v>227</v>
      </c>
      <c r="J48" s="126" t="s">
        <v>11</v>
      </c>
      <c r="K48" s="94"/>
    </row>
    <row r="49" spans="1:11" s="8" customFormat="1" ht="18" x14ac:dyDescent="0.2">
      <c r="A49" s="110"/>
      <c r="B49" s="110"/>
      <c r="C49" s="111"/>
      <c r="D49" s="111"/>
      <c r="E49" s="111"/>
      <c r="F49" s="111"/>
      <c r="G49" s="111"/>
      <c r="H49" s="111"/>
      <c r="I49" s="94"/>
      <c r="J49" s="94"/>
      <c r="K49" s="94"/>
    </row>
    <row r="50" spans="1:11" s="8" customFormat="1" ht="13.5" thickBot="1" x14ac:dyDescent="0.25"/>
    <row r="51" spans="1:11" s="8" customFormat="1" ht="30.75" thickBot="1" x14ac:dyDescent="0.25">
      <c r="A51" s="13" t="s">
        <v>59</v>
      </c>
      <c r="B51" s="875" t="s">
        <v>66</v>
      </c>
      <c r="C51" s="876"/>
      <c r="D51" s="14" t="s">
        <v>59</v>
      </c>
      <c r="E51" s="877" t="s">
        <v>67</v>
      </c>
      <c r="F51" s="878"/>
      <c r="G51" s="530"/>
      <c r="H51" s="882"/>
      <c r="I51" s="883"/>
    </row>
    <row r="52" spans="1:11" s="8" customFormat="1" ht="15.75" thickBot="1" x14ac:dyDescent="0.25">
      <c r="A52" s="13" t="s">
        <v>60</v>
      </c>
      <c r="B52" s="535" t="s">
        <v>1</v>
      </c>
      <c r="C52" s="536" t="s">
        <v>54</v>
      </c>
      <c r="D52" s="14" t="s">
        <v>60</v>
      </c>
      <c r="E52" s="314" t="s">
        <v>1</v>
      </c>
      <c r="F52" s="315" t="s">
        <v>54</v>
      </c>
      <c r="G52" s="530"/>
      <c r="H52" s="531"/>
      <c r="I52" s="530"/>
    </row>
    <row r="53" spans="1:11" s="8" customFormat="1" ht="25.9" customHeight="1" x14ac:dyDescent="0.2">
      <c r="A53" s="537" t="s">
        <v>6</v>
      </c>
      <c r="B53" s="6" t="s">
        <v>28</v>
      </c>
      <c r="C53" s="537">
        <v>20</v>
      </c>
      <c r="D53" s="340" t="s">
        <v>6</v>
      </c>
      <c r="E53" s="15" t="s">
        <v>119</v>
      </c>
      <c r="F53" s="313">
        <v>20</v>
      </c>
      <c r="G53" s="532"/>
      <c r="H53" s="533"/>
      <c r="I53" s="532"/>
    </row>
    <row r="54" spans="1:11" s="8" customFormat="1" ht="19.899999999999999" customHeight="1" x14ac:dyDescent="0.2">
      <c r="A54" s="537" t="s">
        <v>7</v>
      </c>
      <c r="B54" s="6" t="s">
        <v>42</v>
      </c>
      <c r="C54" s="537">
        <v>19</v>
      </c>
      <c r="D54" s="127" t="s">
        <v>7</v>
      </c>
      <c r="E54" s="15" t="s">
        <v>71</v>
      </c>
      <c r="F54" s="11">
        <v>19</v>
      </c>
      <c r="G54" s="532"/>
      <c r="H54" s="533"/>
      <c r="I54" s="532"/>
    </row>
    <row r="55" spans="1:11" s="8" customFormat="1" ht="19.899999999999999" customHeight="1" x14ac:dyDescent="0.2">
      <c r="A55" s="537" t="s">
        <v>8</v>
      </c>
      <c r="B55" s="6" t="s">
        <v>30</v>
      </c>
      <c r="C55" s="537">
        <v>18</v>
      </c>
      <c r="D55" s="127" t="s">
        <v>8</v>
      </c>
      <c r="E55" s="15" t="s">
        <v>113</v>
      </c>
      <c r="F55" s="313">
        <v>18</v>
      </c>
      <c r="G55" s="532"/>
      <c r="H55" s="533"/>
      <c r="I55" s="532"/>
    </row>
    <row r="56" spans="1:11" s="8" customFormat="1" ht="19.899999999999999" customHeight="1" x14ac:dyDescent="0.2">
      <c r="A56" s="537" t="s">
        <v>9</v>
      </c>
      <c r="B56" s="6" t="s">
        <v>43</v>
      </c>
      <c r="C56" s="537">
        <v>17</v>
      </c>
      <c r="D56" s="127" t="s">
        <v>9</v>
      </c>
      <c r="E56" s="312" t="s">
        <v>89</v>
      </c>
      <c r="F56" s="11">
        <v>17</v>
      </c>
      <c r="G56" s="532"/>
      <c r="H56" s="533"/>
      <c r="I56" s="534"/>
    </row>
    <row r="57" spans="1:11" s="8" customFormat="1" ht="19.899999999999999" customHeight="1" x14ac:dyDescent="0.2">
      <c r="A57" s="537" t="s">
        <v>10</v>
      </c>
      <c r="B57" s="6" t="s">
        <v>33</v>
      </c>
      <c r="C57" s="537">
        <v>16</v>
      </c>
      <c r="D57" s="127" t="s">
        <v>10</v>
      </c>
      <c r="E57" s="15" t="s">
        <v>240</v>
      </c>
      <c r="F57" s="313">
        <v>16</v>
      </c>
      <c r="G57" s="534"/>
      <c r="H57" s="534"/>
      <c r="I57" s="534"/>
    </row>
    <row r="58" spans="1:11" s="8" customFormat="1" ht="19.899999999999999" customHeight="1" thickBot="1" x14ac:dyDescent="0.25">
      <c r="A58" s="537" t="s">
        <v>11</v>
      </c>
      <c r="B58" s="6" t="s">
        <v>206</v>
      </c>
      <c r="C58" s="537"/>
      <c r="D58" s="128" t="s">
        <v>11</v>
      </c>
      <c r="E58" s="15" t="s">
        <v>280</v>
      </c>
      <c r="F58" s="11"/>
    </row>
    <row r="59" spans="1:11" s="8" customFormat="1" ht="19.899999999999999" customHeight="1" x14ac:dyDescent="0.2">
      <c r="A59" s="537" t="s">
        <v>12</v>
      </c>
      <c r="B59" s="6" t="s">
        <v>209</v>
      </c>
      <c r="C59" s="537">
        <v>15</v>
      </c>
      <c r="D59" s="22"/>
      <c r="E59" s="311"/>
      <c r="F59" s="22"/>
    </row>
    <row r="60" spans="1:11" s="8" customFormat="1" ht="19.899999999999999" customHeight="1" x14ac:dyDescent="0.2">
      <c r="A60" s="537" t="s">
        <v>13</v>
      </c>
      <c r="B60" s="6" t="s">
        <v>51</v>
      </c>
      <c r="C60" s="537">
        <v>14</v>
      </c>
      <c r="D60" s="22"/>
      <c r="E60" s="23"/>
      <c r="F60" s="22"/>
    </row>
    <row r="61" spans="1:11" s="8" customFormat="1" ht="19.899999999999999" customHeight="1" x14ac:dyDescent="0.2">
      <c r="A61" s="537" t="s">
        <v>14</v>
      </c>
      <c r="B61" s="6" t="s">
        <v>205</v>
      </c>
      <c r="C61" s="537">
        <v>13</v>
      </c>
      <c r="D61" s="22"/>
      <c r="E61" s="23"/>
      <c r="F61" s="22"/>
    </row>
    <row r="62" spans="1:11" s="8" customFormat="1" ht="19.899999999999999" customHeight="1" x14ac:dyDescent="0.2">
      <c r="A62" s="537" t="s">
        <v>15</v>
      </c>
      <c r="B62" s="6" t="s">
        <v>70</v>
      </c>
      <c r="C62" s="537">
        <v>12</v>
      </c>
      <c r="D62" s="12"/>
      <c r="E62" s="5"/>
      <c r="F62" s="12"/>
    </row>
    <row r="63" spans="1:11" s="8" customFormat="1" ht="19.899999999999999" customHeight="1" x14ac:dyDescent="0.2">
      <c r="A63" s="537" t="s">
        <v>16</v>
      </c>
      <c r="B63" s="6" t="s">
        <v>169</v>
      </c>
      <c r="C63" s="537">
        <v>11</v>
      </c>
      <c r="D63" s="12"/>
      <c r="E63" s="5"/>
      <c r="F63" s="12"/>
    </row>
    <row r="64" spans="1:11" s="8" customFormat="1" ht="19.899999999999999" customHeight="1" x14ac:dyDescent="0.2">
      <c r="A64" s="537" t="s">
        <v>17</v>
      </c>
      <c r="B64" s="6" t="s">
        <v>167</v>
      </c>
      <c r="C64" s="537">
        <v>10</v>
      </c>
      <c r="D64" s="12"/>
      <c r="E64" s="5"/>
      <c r="F64" s="12"/>
    </row>
    <row r="65" spans="1:6" s="8" customFormat="1" ht="19.899999999999999" customHeight="1" x14ac:dyDescent="0.2">
      <c r="A65" s="537" t="s">
        <v>18</v>
      </c>
      <c r="B65" s="6" t="s">
        <v>52</v>
      </c>
      <c r="C65" s="537">
        <v>9</v>
      </c>
      <c r="D65" s="12"/>
      <c r="E65" s="5"/>
      <c r="F65" s="12"/>
    </row>
    <row r="66" spans="1:6" s="8" customFormat="1" x14ac:dyDescent="0.2"/>
    <row r="67" spans="1:6" s="8" customFormat="1" x14ac:dyDescent="0.2"/>
    <row r="68" spans="1:6" s="8" customFormat="1" x14ac:dyDescent="0.2"/>
    <row r="69" spans="1:6" s="8" customFormat="1" x14ac:dyDescent="0.2"/>
    <row r="70" spans="1:6" s="8" customFormat="1" x14ac:dyDescent="0.2"/>
    <row r="71" spans="1:6" s="8" customFormat="1" x14ac:dyDescent="0.2"/>
    <row r="72" spans="1:6" s="8" customFormat="1" x14ac:dyDescent="0.2"/>
    <row r="73" spans="1:6" s="8" customFormat="1" x14ac:dyDescent="0.2"/>
    <row r="74" spans="1:6" s="8" customFormat="1" x14ac:dyDescent="0.2"/>
    <row r="75" spans="1:6" s="8" customFormat="1" x14ac:dyDescent="0.2"/>
    <row r="76" spans="1:6" s="8" customFormat="1" x14ac:dyDescent="0.2"/>
    <row r="77" spans="1:6" s="8" customFormat="1" x14ac:dyDescent="0.2"/>
    <row r="78" spans="1:6" s="8" customFormat="1" x14ac:dyDescent="0.2"/>
    <row r="79" spans="1:6" s="8" customFormat="1" x14ac:dyDescent="0.2"/>
    <row r="80" spans="1:6" s="8" customFormat="1" x14ac:dyDescent="0.2"/>
    <row r="81" s="8" customFormat="1" x14ac:dyDescent="0.2"/>
    <row r="82" s="8" customFormat="1" x14ac:dyDescent="0.2"/>
    <row r="83" s="8" customFormat="1" x14ac:dyDescent="0.2"/>
    <row r="84" s="8" customFormat="1" x14ac:dyDescent="0.2"/>
    <row r="85" s="8" customFormat="1" x14ac:dyDescent="0.2"/>
    <row r="86" s="8" customFormat="1" x14ac:dyDescent="0.2"/>
    <row r="87" s="8" customFormat="1" x14ac:dyDescent="0.2"/>
    <row r="88" s="8" customFormat="1" x14ac:dyDescent="0.2"/>
    <row r="89" s="8" customFormat="1" x14ac:dyDescent="0.2"/>
    <row r="90" s="8" customFormat="1" x14ac:dyDescent="0.2"/>
    <row r="91" s="8" customFormat="1" x14ac:dyDescent="0.2"/>
    <row r="92" s="8" customFormat="1" x14ac:dyDescent="0.2"/>
    <row r="93" s="8" customFormat="1" x14ac:dyDescent="0.2"/>
    <row r="94" s="8" customFormat="1" x14ac:dyDescent="0.2"/>
    <row r="95" s="8" customFormat="1" x14ac:dyDescent="0.2"/>
    <row r="96" s="8" customFormat="1" x14ac:dyDescent="0.2"/>
    <row r="97" spans="1:11" s="8" customFormat="1" x14ac:dyDescent="0.2"/>
    <row r="98" spans="1:11" s="8" customFormat="1" x14ac:dyDescent="0.2"/>
    <row r="99" spans="1:11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</row>
    <row r="100" spans="1:11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</row>
    <row r="101" spans="1:11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</row>
    <row r="102" spans="1:11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</row>
    <row r="103" spans="1:11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</row>
    <row r="104" spans="1:11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</row>
    <row r="105" spans="1:11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</row>
    <row r="106" spans="1:11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</row>
    <row r="107" spans="1:11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</row>
    <row r="108" spans="1:11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</row>
    <row r="109" spans="1:11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</row>
    <row r="110" spans="1:11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</row>
    <row r="111" spans="1:11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</row>
    <row r="112" spans="1:11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</row>
    <row r="113" spans="1:11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</row>
    <row r="114" spans="1:11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</row>
    <row r="115" spans="1:11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</row>
    <row r="116" spans="1:11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</row>
    <row r="117" spans="1:11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</row>
    <row r="118" spans="1:11" x14ac:dyDescent="0.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</row>
    <row r="119" spans="1:11" x14ac:dyDescent="0.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</row>
    <row r="120" spans="1:11" x14ac:dyDescent="0.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</row>
    <row r="121" spans="1:11" x14ac:dyDescent="0.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</row>
    <row r="122" spans="1:11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</row>
    <row r="123" spans="1:11" x14ac:dyDescent="0.2">
      <c r="A123" s="8"/>
      <c r="B123" s="8"/>
      <c r="C123" s="8"/>
      <c r="D123" s="8"/>
      <c r="E123" s="8"/>
      <c r="F123" s="8"/>
      <c r="G123" s="8"/>
    </row>
    <row r="124" spans="1:11" x14ac:dyDescent="0.2">
      <c r="A124" s="8"/>
      <c r="B124" s="8"/>
      <c r="C124" s="8"/>
      <c r="D124" s="8"/>
      <c r="E124" s="8"/>
      <c r="F124" s="8"/>
      <c r="G124" s="8"/>
    </row>
    <row r="125" spans="1:11" x14ac:dyDescent="0.2">
      <c r="A125" s="8"/>
      <c r="B125" s="8"/>
      <c r="C125" s="8"/>
      <c r="D125" s="8"/>
      <c r="E125" s="8"/>
      <c r="F125" s="8"/>
      <c r="G125" s="8"/>
    </row>
    <row r="126" spans="1:11" x14ac:dyDescent="0.2">
      <c r="A126" s="8"/>
      <c r="B126" s="8"/>
      <c r="C126" s="8"/>
      <c r="D126" s="8"/>
      <c r="E126" s="8"/>
      <c r="F126" s="8"/>
      <c r="G126" s="8"/>
    </row>
    <row r="127" spans="1:11" x14ac:dyDescent="0.2">
      <c r="A127" s="8"/>
      <c r="B127" s="8"/>
      <c r="C127" s="8"/>
      <c r="D127" s="8"/>
      <c r="E127" s="8"/>
      <c r="F127" s="8"/>
      <c r="G127" s="8"/>
    </row>
    <row r="128" spans="1:11" x14ac:dyDescent="0.2">
      <c r="A128" s="8"/>
      <c r="B128" s="8"/>
      <c r="C128" s="8"/>
      <c r="D128" s="8"/>
      <c r="E128" s="8"/>
      <c r="F128" s="8"/>
      <c r="G128" s="8"/>
    </row>
    <row r="129" spans="1:7" x14ac:dyDescent="0.2">
      <c r="A129" s="8"/>
      <c r="B129" s="8"/>
      <c r="C129" s="8"/>
      <c r="D129" s="8"/>
      <c r="E129" s="8"/>
      <c r="F129" s="8"/>
      <c r="G129" s="8"/>
    </row>
    <row r="130" spans="1:7" x14ac:dyDescent="0.2">
      <c r="A130" s="8"/>
      <c r="B130" s="8"/>
      <c r="C130" s="8"/>
      <c r="D130" s="8"/>
      <c r="E130" s="8"/>
      <c r="F130" s="8"/>
      <c r="G130" s="8"/>
    </row>
    <row r="131" spans="1:7" x14ac:dyDescent="0.2">
      <c r="A131" s="8"/>
      <c r="B131" s="8"/>
      <c r="C131" s="8"/>
      <c r="D131" s="8"/>
      <c r="E131" s="8"/>
      <c r="F131" s="8"/>
      <c r="G131" s="8"/>
    </row>
  </sheetData>
  <mergeCells count="5">
    <mergeCell ref="A1:G1"/>
    <mergeCell ref="B51:C51"/>
    <mergeCell ref="E51:F51"/>
    <mergeCell ref="A22:K22"/>
    <mergeCell ref="H51:I51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16" workbookViewId="0">
      <selection activeCell="O26" sqref="O26"/>
    </sheetView>
  </sheetViews>
  <sheetFormatPr defaultColWidth="11.5703125" defaultRowHeight="12.75" x14ac:dyDescent="0.2"/>
  <cols>
    <col min="1" max="1" width="6.85546875" style="16" customWidth="1"/>
    <col min="2" max="2" width="24.7109375" style="18" customWidth="1"/>
    <col min="3" max="3" width="13" style="18" customWidth="1"/>
    <col min="4" max="4" width="3.85546875" style="50" customWidth="1"/>
    <col min="5" max="5" width="7" style="18" customWidth="1"/>
    <col min="6" max="6" width="11.5703125" style="18"/>
    <col min="7" max="7" width="4" style="50" customWidth="1"/>
    <col min="8" max="8" width="6.42578125" style="18" customWidth="1"/>
    <col min="9" max="9" width="11.5703125" style="18"/>
    <col min="10" max="10" width="7.28515625" style="18" customWidth="1"/>
    <col min="11" max="11" width="9.42578125" style="18" customWidth="1"/>
    <col min="12" max="12" width="9.28515625" style="18" customWidth="1"/>
    <col min="13" max="13" width="13.42578125" style="18" customWidth="1"/>
    <col min="14" max="16384" width="11.5703125" style="18"/>
  </cols>
  <sheetData>
    <row r="1" spans="1:13" ht="18" x14ac:dyDescent="0.25">
      <c r="A1" s="884" t="s">
        <v>306</v>
      </c>
      <c r="B1" s="885"/>
      <c r="C1" s="885"/>
      <c r="D1" s="885"/>
      <c r="E1" s="885"/>
      <c r="F1" s="885"/>
      <c r="G1" s="885"/>
      <c r="H1" s="885"/>
      <c r="I1" s="885"/>
      <c r="J1" s="885"/>
      <c r="K1" s="885"/>
      <c r="L1" s="885"/>
      <c r="M1" s="885"/>
    </row>
    <row r="2" spans="1:13" ht="13.5" thickBot="1" x14ac:dyDescent="0.25">
      <c r="A2" s="164" t="s">
        <v>66</v>
      </c>
      <c r="B2" s="341" t="s">
        <v>307</v>
      </c>
      <c r="C2" s="342"/>
      <c r="D2" s="343"/>
      <c r="E2" s="648"/>
      <c r="F2" s="648"/>
      <c r="G2" s="648"/>
      <c r="H2" s="648"/>
      <c r="I2" s="648"/>
      <c r="J2" s="648"/>
      <c r="K2" s="648"/>
      <c r="L2" s="648"/>
      <c r="M2" s="649"/>
    </row>
    <row r="3" spans="1:13" ht="41.25" customHeight="1" thickBot="1" x14ac:dyDescent="0.25">
      <c r="A3" s="131" t="s">
        <v>0</v>
      </c>
      <c r="B3" s="132" t="s">
        <v>1</v>
      </c>
      <c r="C3" s="132" t="s">
        <v>63</v>
      </c>
      <c r="D3" s="344" t="s">
        <v>0</v>
      </c>
      <c r="E3" s="345" t="s">
        <v>25</v>
      </c>
      <c r="F3" s="132" t="s">
        <v>64</v>
      </c>
      <c r="G3" s="344" t="s">
        <v>0</v>
      </c>
      <c r="H3" s="346" t="s">
        <v>26</v>
      </c>
      <c r="I3" s="157" t="s">
        <v>27</v>
      </c>
      <c r="J3" s="157" t="s">
        <v>85</v>
      </c>
      <c r="K3" s="173" t="s">
        <v>55</v>
      </c>
      <c r="L3" s="175" t="s">
        <v>49</v>
      </c>
      <c r="M3" s="176" t="s">
        <v>40</v>
      </c>
    </row>
    <row r="4" spans="1:13" x14ac:dyDescent="0.2">
      <c r="A4" s="141" t="s">
        <v>6</v>
      </c>
      <c r="B4" s="138" t="s">
        <v>42</v>
      </c>
      <c r="C4" s="144">
        <v>0.19444444444444445</v>
      </c>
      <c r="D4" s="133" t="s">
        <v>7</v>
      </c>
      <c r="E4" s="134">
        <v>1</v>
      </c>
      <c r="F4" s="145">
        <v>0.45069444444444445</v>
      </c>
      <c r="G4" s="133" t="s">
        <v>6</v>
      </c>
      <c r="H4" s="134">
        <v>1</v>
      </c>
      <c r="I4" s="150">
        <v>0.70000000000000007</v>
      </c>
      <c r="J4" s="153">
        <f>E4+H4</f>
        <v>2</v>
      </c>
      <c r="K4" s="143">
        <v>0</v>
      </c>
      <c r="L4" s="146">
        <v>0</v>
      </c>
      <c r="M4" s="140">
        <v>20</v>
      </c>
    </row>
    <row r="5" spans="1:13" x14ac:dyDescent="0.2">
      <c r="A5" s="142" t="s">
        <v>7</v>
      </c>
      <c r="B5" s="139" t="s">
        <v>28</v>
      </c>
      <c r="C5" s="186">
        <v>0.19375000000000001</v>
      </c>
      <c r="D5" s="159" t="s">
        <v>6</v>
      </c>
      <c r="E5" s="160">
        <v>1</v>
      </c>
      <c r="F5" s="182">
        <v>0.46319444444444446</v>
      </c>
      <c r="G5" s="159" t="s">
        <v>7</v>
      </c>
      <c r="H5" s="160">
        <v>1</v>
      </c>
      <c r="I5" s="151">
        <v>0.7402777777777777</v>
      </c>
      <c r="J5" s="152">
        <f>E5+H5</f>
        <v>2</v>
      </c>
      <c r="K5" s="174">
        <f>I5-I4</f>
        <v>4.0277777777777635E-2</v>
      </c>
      <c r="L5" s="147">
        <f>I5-I4</f>
        <v>4.0277777777777635E-2</v>
      </c>
      <c r="M5" s="170">
        <v>19</v>
      </c>
    </row>
    <row r="6" spans="1:13" x14ac:dyDescent="0.2">
      <c r="A6" s="142" t="s">
        <v>8</v>
      </c>
      <c r="B6" s="139" t="s">
        <v>205</v>
      </c>
      <c r="C6" s="186">
        <v>0.19444444444444445</v>
      </c>
      <c r="D6" s="159" t="s">
        <v>7</v>
      </c>
      <c r="E6" s="160">
        <v>0</v>
      </c>
      <c r="F6" s="182">
        <v>0.47916666666666669</v>
      </c>
      <c r="G6" s="159" t="s">
        <v>12</v>
      </c>
      <c r="H6" s="160">
        <v>0</v>
      </c>
      <c r="I6" s="151">
        <v>0.74791666666666667</v>
      </c>
      <c r="J6" s="152">
        <f t="shared" ref="J6:J20" si="0">E6+H6</f>
        <v>0</v>
      </c>
      <c r="K6" s="174">
        <f>I6-I4</f>
        <v>4.7916666666666607E-2</v>
      </c>
      <c r="L6" s="147">
        <f t="shared" ref="L6:L19" si="1">I6-I5</f>
        <v>7.6388888888889728E-3</v>
      </c>
      <c r="M6" s="170">
        <v>18</v>
      </c>
    </row>
    <row r="7" spans="1:13" x14ac:dyDescent="0.2">
      <c r="A7" s="170" t="s">
        <v>9</v>
      </c>
      <c r="B7" s="135" t="s">
        <v>30</v>
      </c>
      <c r="C7" s="186">
        <v>0.19791666666666666</v>
      </c>
      <c r="D7" s="159" t="s">
        <v>9</v>
      </c>
      <c r="E7" s="160">
        <v>0</v>
      </c>
      <c r="F7" s="182">
        <v>0.46875</v>
      </c>
      <c r="G7" s="159" t="s">
        <v>8</v>
      </c>
      <c r="H7" s="160">
        <v>0</v>
      </c>
      <c r="I7" s="151">
        <v>0.75277777777777777</v>
      </c>
      <c r="J7" s="152">
        <f t="shared" si="0"/>
        <v>0</v>
      </c>
      <c r="K7" s="174">
        <f>I7-I4</f>
        <v>5.2777777777777701E-2</v>
      </c>
      <c r="L7" s="147">
        <f t="shared" si="1"/>
        <v>4.8611111111110938E-3</v>
      </c>
      <c r="M7" s="170">
        <v>17</v>
      </c>
    </row>
    <row r="8" spans="1:13" x14ac:dyDescent="0.2">
      <c r="A8" s="170" t="s">
        <v>10</v>
      </c>
      <c r="B8" s="135" t="s">
        <v>65</v>
      </c>
      <c r="C8" s="186">
        <v>0.20486111111111113</v>
      </c>
      <c r="D8" s="159" t="s">
        <v>11</v>
      </c>
      <c r="E8" s="160">
        <v>0</v>
      </c>
      <c r="F8" s="182">
        <v>0.47500000000000003</v>
      </c>
      <c r="G8" s="159" t="s">
        <v>10</v>
      </c>
      <c r="H8" s="160">
        <v>0</v>
      </c>
      <c r="I8" s="151">
        <v>0.75416666666666676</v>
      </c>
      <c r="J8" s="152">
        <f t="shared" si="0"/>
        <v>0</v>
      </c>
      <c r="K8" s="174">
        <f>I8-I4</f>
        <v>5.4166666666666696E-2</v>
      </c>
      <c r="L8" s="147">
        <f t="shared" si="1"/>
        <v>1.388888888888995E-3</v>
      </c>
      <c r="M8" s="170">
        <v>16</v>
      </c>
    </row>
    <row r="9" spans="1:13" x14ac:dyDescent="0.2">
      <c r="A9" s="170" t="s">
        <v>11</v>
      </c>
      <c r="B9" s="135" t="s">
        <v>167</v>
      </c>
      <c r="C9" s="186">
        <v>0.20138888888888887</v>
      </c>
      <c r="D9" s="159" t="s">
        <v>10</v>
      </c>
      <c r="E9" s="160">
        <v>1</v>
      </c>
      <c r="F9" s="182">
        <v>0.47638888888888892</v>
      </c>
      <c r="G9" s="159" t="s">
        <v>11</v>
      </c>
      <c r="H9" s="160">
        <v>0</v>
      </c>
      <c r="I9" s="151">
        <v>0.75486111111111109</v>
      </c>
      <c r="J9" s="152">
        <f t="shared" si="0"/>
        <v>1</v>
      </c>
      <c r="K9" s="174">
        <f>I9-I4</f>
        <v>5.4861111111111027E-2</v>
      </c>
      <c r="L9" s="147">
        <f t="shared" si="1"/>
        <v>6.9444444444433095E-4</v>
      </c>
      <c r="M9" s="170">
        <v>15</v>
      </c>
    </row>
    <row r="10" spans="1:13" x14ac:dyDescent="0.2">
      <c r="A10" s="170" t="s">
        <v>12</v>
      </c>
      <c r="B10" s="135" t="s">
        <v>33</v>
      </c>
      <c r="C10" s="186">
        <v>0.23055555555555554</v>
      </c>
      <c r="D10" s="159" t="s">
        <v>16</v>
      </c>
      <c r="E10" s="160">
        <v>0</v>
      </c>
      <c r="F10" s="182">
        <v>0.50694444444444442</v>
      </c>
      <c r="G10" s="159" t="s">
        <v>13</v>
      </c>
      <c r="H10" s="160">
        <v>1</v>
      </c>
      <c r="I10" s="151">
        <v>0.77916666666666667</v>
      </c>
      <c r="J10" s="152">
        <f t="shared" si="0"/>
        <v>1</v>
      </c>
      <c r="K10" s="174">
        <f>I10-I4</f>
        <v>7.9166666666666607E-2</v>
      </c>
      <c r="L10" s="147">
        <f t="shared" si="1"/>
        <v>2.430555555555558E-2</v>
      </c>
      <c r="M10" s="170">
        <v>14</v>
      </c>
    </row>
    <row r="11" spans="1:13" x14ac:dyDescent="0.2">
      <c r="A11" s="170" t="s">
        <v>13</v>
      </c>
      <c r="B11" s="135" t="s">
        <v>43</v>
      </c>
      <c r="C11" s="186">
        <v>0.20486111111111113</v>
      </c>
      <c r="D11" s="159" t="s">
        <v>11</v>
      </c>
      <c r="E11" s="160">
        <v>0</v>
      </c>
      <c r="F11" s="182">
        <v>0.47361111111111115</v>
      </c>
      <c r="G11" s="159" t="s">
        <v>9</v>
      </c>
      <c r="H11" s="160">
        <v>2</v>
      </c>
      <c r="I11" s="151">
        <v>0.78749999999999998</v>
      </c>
      <c r="J11" s="152">
        <f t="shared" si="0"/>
        <v>2</v>
      </c>
      <c r="K11" s="174">
        <f>I11-I4</f>
        <v>8.7499999999999911E-2</v>
      </c>
      <c r="L11" s="147">
        <f t="shared" si="1"/>
        <v>8.3333333333333037E-3</v>
      </c>
      <c r="M11" s="170">
        <v>13</v>
      </c>
    </row>
    <row r="12" spans="1:13" x14ac:dyDescent="0.2">
      <c r="A12" s="170" t="s">
        <v>14</v>
      </c>
      <c r="B12" s="135" t="s">
        <v>123</v>
      </c>
      <c r="C12" s="186">
        <v>0.23263888888888887</v>
      </c>
      <c r="D12" s="159" t="s">
        <v>17</v>
      </c>
      <c r="E12" s="160">
        <v>1</v>
      </c>
      <c r="F12" s="182">
        <v>0.53541666666666665</v>
      </c>
      <c r="G12" s="159" t="s">
        <v>17</v>
      </c>
      <c r="H12" s="160">
        <v>0</v>
      </c>
      <c r="I12" s="151">
        <v>0.79722222222222217</v>
      </c>
      <c r="J12" s="152">
        <f t="shared" si="0"/>
        <v>1</v>
      </c>
      <c r="K12" s="174">
        <f>I12-I4</f>
        <v>9.7222222222222099E-2</v>
      </c>
      <c r="L12" s="147">
        <f t="shared" si="1"/>
        <v>9.7222222222221877E-3</v>
      </c>
      <c r="M12" s="170">
        <v>12</v>
      </c>
    </row>
    <row r="13" spans="1:13" x14ac:dyDescent="0.2">
      <c r="A13" s="170" t="s">
        <v>15</v>
      </c>
      <c r="B13" s="135" t="s">
        <v>34</v>
      </c>
      <c r="C13" s="186">
        <v>0.21666666666666667</v>
      </c>
      <c r="D13" s="159" t="s">
        <v>14</v>
      </c>
      <c r="E13" s="160">
        <v>0</v>
      </c>
      <c r="F13" s="182">
        <v>0.51041666666666663</v>
      </c>
      <c r="G13" s="159" t="s">
        <v>14</v>
      </c>
      <c r="H13" s="160">
        <v>0</v>
      </c>
      <c r="I13" s="151">
        <v>0.81041666666666667</v>
      </c>
      <c r="J13" s="152">
        <f t="shared" si="0"/>
        <v>0</v>
      </c>
      <c r="K13" s="174">
        <f>I13-I4</f>
        <v>0.11041666666666661</v>
      </c>
      <c r="L13" s="147">
        <f t="shared" si="1"/>
        <v>1.3194444444444509E-2</v>
      </c>
      <c r="M13" s="170">
        <v>11</v>
      </c>
    </row>
    <row r="14" spans="1:13" x14ac:dyDescent="0.2">
      <c r="A14" s="170" t="s">
        <v>16</v>
      </c>
      <c r="B14" s="135" t="s">
        <v>69</v>
      </c>
      <c r="C14" s="186">
        <v>0.22222222222222221</v>
      </c>
      <c r="D14" s="159" t="s">
        <v>15</v>
      </c>
      <c r="E14" s="160">
        <v>1</v>
      </c>
      <c r="F14" s="182">
        <v>0.52083333333333337</v>
      </c>
      <c r="G14" s="159" t="s">
        <v>15</v>
      </c>
      <c r="H14" s="160">
        <v>2</v>
      </c>
      <c r="I14" s="151">
        <v>0.82291666666666663</v>
      </c>
      <c r="J14" s="152">
        <f t="shared" si="0"/>
        <v>3</v>
      </c>
      <c r="K14" s="174">
        <f>I14-I4</f>
        <v>0.12291666666666656</v>
      </c>
      <c r="L14" s="147">
        <f t="shared" si="1"/>
        <v>1.2499999999999956E-2</v>
      </c>
      <c r="M14" s="170">
        <v>10</v>
      </c>
    </row>
    <row r="15" spans="1:13" x14ac:dyDescent="0.2">
      <c r="A15" s="170" t="s">
        <v>17</v>
      </c>
      <c r="B15" s="135" t="s">
        <v>166</v>
      </c>
      <c r="C15" s="186">
        <v>0.20486111111111113</v>
      </c>
      <c r="D15" s="159" t="s">
        <v>11</v>
      </c>
      <c r="E15" s="160">
        <v>1</v>
      </c>
      <c r="F15" s="182">
        <v>0.52638888888888891</v>
      </c>
      <c r="G15" s="159" t="s">
        <v>16</v>
      </c>
      <c r="H15" s="160">
        <v>0</v>
      </c>
      <c r="I15" s="151">
        <v>0.84583333333333333</v>
      </c>
      <c r="J15" s="152">
        <f t="shared" si="0"/>
        <v>1</v>
      </c>
      <c r="K15" s="174">
        <f>I15-I4</f>
        <v>0.14583333333333326</v>
      </c>
      <c r="L15" s="147">
        <f t="shared" si="1"/>
        <v>2.2916666666666696E-2</v>
      </c>
      <c r="M15" s="170">
        <v>9</v>
      </c>
    </row>
    <row r="16" spans="1:13" x14ac:dyDescent="0.2">
      <c r="A16" s="170" t="s">
        <v>18</v>
      </c>
      <c r="B16" s="135" t="s">
        <v>51</v>
      </c>
      <c r="C16" s="186">
        <v>0.25625000000000003</v>
      </c>
      <c r="D16" s="159" t="s">
        <v>20</v>
      </c>
      <c r="E16" s="160">
        <v>0</v>
      </c>
      <c r="F16" s="182">
        <v>0.56805555555555554</v>
      </c>
      <c r="G16" s="159" t="s">
        <v>19</v>
      </c>
      <c r="H16" s="160">
        <v>0</v>
      </c>
      <c r="I16" s="151">
        <v>0.87013888888888891</v>
      </c>
      <c r="J16" s="152">
        <f t="shared" si="0"/>
        <v>0</v>
      </c>
      <c r="K16" s="174">
        <f>I16-I4</f>
        <v>0.17013888888888884</v>
      </c>
      <c r="L16" s="147">
        <f t="shared" si="1"/>
        <v>2.430555555555558E-2</v>
      </c>
      <c r="M16" s="170">
        <v>8</v>
      </c>
    </row>
    <row r="17" spans="1:13" x14ac:dyDescent="0.2">
      <c r="A17" s="170" t="s">
        <v>19</v>
      </c>
      <c r="B17" s="135" t="s">
        <v>31</v>
      </c>
      <c r="C17" s="186">
        <v>0.23472222222222219</v>
      </c>
      <c r="D17" s="159" t="s">
        <v>18</v>
      </c>
      <c r="E17" s="160">
        <v>1</v>
      </c>
      <c r="F17" s="182">
        <v>0.55555555555555558</v>
      </c>
      <c r="G17" s="159" t="s">
        <v>18</v>
      </c>
      <c r="H17" s="160">
        <v>2</v>
      </c>
      <c r="I17" s="151">
        <v>0.88055555555555554</v>
      </c>
      <c r="J17" s="152">
        <f t="shared" si="0"/>
        <v>3</v>
      </c>
      <c r="K17" s="174">
        <f>I17-I4</f>
        <v>0.18055555555555547</v>
      </c>
      <c r="L17" s="147">
        <f t="shared" si="1"/>
        <v>1.041666666666663E-2</v>
      </c>
      <c r="M17" s="170"/>
    </row>
    <row r="18" spans="1:13" x14ac:dyDescent="0.2">
      <c r="A18" s="170" t="s">
        <v>20</v>
      </c>
      <c r="B18" s="135" t="s">
        <v>29</v>
      </c>
      <c r="C18" s="186">
        <v>0.25555555555555559</v>
      </c>
      <c r="D18" s="159" t="s">
        <v>19</v>
      </c>
      <c r="E18" s="160">
        <v>1</v>
      </c>
      <c r="F18" s="182">
        <v>0.62847222222222221</v>
      </c>
      <c r="G18" s="159" t="s">
        <v>20</v>
      </c>
      <c r="H18" s="160">
        <v>1</v>
      </c>
      <c r="I18" s="151">
        <v>0.9902777777777777</v>
      </c>
      <c r="J18" s="152">
        <f t="shared" si="0"/>
        <v>2</v>
      </c>
      <c r="K18" s="174">
        <f>I18-I4</f>
        <v>0.29027777777777763</v>
      </c>
      <c r="L18" s="147">
        <f t="shared" si="1"/>
        <v>0.10972222222222217</v>
      </c>
      <c r="M18" s="170">
        <v>7</v>
      </c>
    </row>
    <row r="19" spans="1:13" x14ac:dyDescent="0.2">
      <c r="A19" s="170" t="s">
        <v>21</v>
      </c>
      <c r="B19" s="135" t="s">
        <v>32</v>
      </c>
      <c r="C19" s="186">
        <v>0.28611111111111115</v>
      </c>
      <c r="D19" s="159" t="s">
        <v>21</v>
      </c>
      <c r="E19" s="160">
        <v>0</v>
      </c>
      <c r="F19" s="182">
        <v>0.65416666666666667</v>
      </c>
      <c r="G19" s="159" t="s">
        <v>21</v>
      </c>
      <c r="H19" s="160">
        <v>0</v>
      </c>
      <c r="I19" s="651" t="s">
        <v>309</v>
      </c>
      <c r="J19" s="152">
        <f t="shared" si="0"/>
        <v>0</v>
      </c>
      <c r="K19" s="174">
        <f>I19-I4</f>
        <v>0.34305555555555556</v>
      </c>
      <c r="L19" s="147">
        <f t="shared" si="1"/>
        <v>5.2777777777777923E-2</v>
      </c>
      <c r="M19" s="170">
        <v>6</v>
      </c>
    </row>
    <row r="20" spans="1:13" s="191" customFormat="1" ht="13.5" thickBot="1" x14ac:dyDescent="0.25">
      <c r="A20" s="171" t="s">
        <v>22</v>
      </c>
      <c r="B20" s="136" t="s">
        <v>44</v>
      </c>
      <c r="C20" s="149"/>
      <c r="D20" s="650"/>
      <c r="E20" s="156"/>
      <c r="F20" s="183"/>
      <c r="G20" s="650"/>
      <c r="H20" s="156"/>
      <c r="I20" s="652" t="s">
        <v>147</v>
      </c>
      <c r="J20" s="154">
        <f t="shared" si="0"/>
        <v>0</v>
      </c>
      <c r="K20" s="184"/>
      <c r="L20" s="148"/>
      <c r="M20" s="171">
        <v>5</v>
      </c>
    </row>
    <row r="21" spans="1:13" x14ac:dyDescent="0.2">
      <c r="A21" s="44"/>
      <c r="B21" s="45"/>
      <c r="C21" s="46"/>
      <c r="D21" s="47"/>
      <c r="E21" s="44"/>
      <c r="F21" s="46"/>
      <c r="G21" s="47"/>
      <c r="H21" s="44"/>
      <c r="I21" s="48"/>
      <c r="J21" s="49"/>
      <c r="K21" s="49"/>
      <c r="L21" s="49"/>
      <c r="M21" s="44"/>
    </row>
    <row r="23" spans="1:13" ht="13.5" thickBot="1" x14ac:dyDescent="0.25">
      <c r="A23" s="164" t="s">
        <v>67</v>
      </c>
      <c r="B23" s="341" t="s">
        <v>308</v>
      </c>
      <c r="C23" s="342"/>
      <c r="D23" s="343"/>
      <c r="E23" s="347"/>
      <c r="F23" s="347"/>
      <c r="G23" s="348"/>
      <c r="H23" s="347"/>
      <c r="I23" s="347"/>
      <c r="J23" s="347"/>
      <c r="K23" s="347"/>
      <c r="L23" s="347"/>
      <c r="M23" s="349"/>
    </row>
    <row r="24" spans="1:13" ht="48" customHeight="1" thickBot="1" x14ac:dyDescent="0.25">
      <c r="A24" s="165" t="s">
        <v>0</v>
      </c>
      <c r="B24" s="166" t="s">
        <v>1</v>
      </c>
      <c r="C24" s="166" t="s">
        <v>63</v>
      </c>
      <c r="D24" s="167" t="s">
        <v>0</v>
      </c>
      <c r="E24" s="168" t="s">
        <v>25</v>
      </c>
      <c r="F24" s="166" t="s">
        <v>64</v>
      </c>
      <c r="G24" s="167" t="s">
        <v>0</v>
      </c>
      <c r="H24" s="168" t="s">
        <v>26</v>
      </c>
      <c r="I24" s="157" t="s">
        <v>27</v>
      </c>
      <c r="J24" s="157" t="s">
        <v>85</v>
      </c>
      <c r="K24" s="173" t="s">
        <v>55</v>
      </c>
      <c r="L24" s="175" t="s">
        <v>49</v>
      </c>
      <c r="M24" s="176" t="s">
        <v>40</v>
      </c>
    </row>
    <row r="25" spans="1:13" x14ac:dyDescent="0.2">
      <c r="A25" s="350" t="s">
        <v>6</v>
      </c>
      <c r="B25" s="351" t="s">
        <v>240</v>
      </c>
      <c r="C25" s="144">
        <v>0.15833333333333333</v>
      </c>
      <c r="D25" s="133" t="s">
        <v>6</v>
      </c>
      <c r="E25" s="134">
        <v>1</v>
      </c>
      <c r="F25" s="145">
        <v>0.39652777777777781</v>
      </c>
      <c r="G25" s="133" t="s">
        <v>6</v>
      </c>
      <c r="H25" s="134">
        <v>0</v>
      </c>
      <c r="I25" s="352">
        <v>0.625</v>
      </c>
      <c r="J25" s="353">
        <f>E25+H25</f>
        <v>1</v>
      </c>
      <c r="K25" s="143">
        <v>0</v>
      </c>
      <c r="L25" s="354">
        <v>0</v>
      </c>
      <c r="M25" s="140">
        <v>20</v>
      </c>
    </row>
    <row r="26" spans="1:13" x14ac:dyDescent="0.2">
      <c r="A26" s="158" t="s">
        <v>7</v>
      </c>
      <c r="B26" s="172" t="s">
        <v>71</v>
      </c>
      <c r="C26" s="180">
        <v>0.1673611111111111</v>
      </c>
      <c r="D26" s="159" t="s">
        <v>7</v>
      </c>
      <c r="E26" s="160">
        <v>1</v>
      </c>
      <c r="F26" s="182">
        <v>0.40416666666666662</v>
      </c>
      <c r="G26" s="159" t="s">
        <v>7</v>
      </c>
      <c r="H26" s="160">
        <v>1</v>
      </c>
      <c r="I26" s="178">
        <v>0.66249999999999998</v>
      </c>
      <c r="J26" s="185">
        <f>E26+H26</f>
        <v>2</v>
      </c>
      <c r="K26" s="174">
        <f>I26-I25</f>
        <v>3.7499999999999978E-2</v>
      </c>
      <c r="L26" s="188">
        <f>I26-I25</f>
        <v>3.7499999999999978E-2</v>
      </c>
      <c r="M26" s="170">
        <v>19</v>
      </c>
    </row>
    <row r="27" spans="1:13" x14ac:dyDescent="0.2">
      <c r="A27" s="169" t="s">
        <v>8</v>
      </c>
      <c r="B27" s="172" t="s">
        <v>89</v>
      </c>
      <c r="C27" s="180">
        <v>0.19236111111111112</v>
      </c>
      <c r="D27" s="159" t="s">
        <v>8</v>
      </c>
      <c r="E27" s="160">
        <v>0</v>
      </c>
      <c r="F27" s="182">
        <v>0.45416666666666666</v>
      </c>
      <c r="G27" s="159" t="s">
        <v>8</v>
      </c>
      <c r="H27" s="160">
        <v>0</v>
      </c>
      <c r="I27" s="178">
        <v>0.73333333333333339</v>
      </c>
      <c r="J27" s="185">
        <f>E27+H27</f>
        <v>0</v>
      </c>
      <c r="K27" s="174">
        <f>I27-I25</f>
        <v>0.10833333333333339</v>
      </c>
      <c r="L27" s="188">
        <f t="shared" ref="L27:L28" si="2">I27-I26</f>
        <v>7.0833333333333415E-2</v>
      </c>
      <c r="M27" s="177">
        <v>18</v>
      </c>
    </row>
    <row r="28" spans="1:13" ht="13.5" thickBot="1" x14ac:dyDescent="0.25">
      <c r="A28" s="161" t="s">
        <v>9</v>
      </c>
      <c r="B28" s="355" t="s">
        <v>103</v>
      </c>
      <c r="C28" s="181">
        <v>0.20277777777777781</v>
      </c>
      <c r="D28" s="162" t="s">
        <v>9</v>
      </c>
      <c r="E28" s="156">
        <v>0</v>
      </c>
      <c r="F28" s="183">
        <v>0.47916666666666669</v>
      </c>
      <c r="G28" s="162" t="s">
        <v>9</v>
      </c>
      <c r="H28" s="156">
        <v>1</v>
      </c>
      <c r="I28" s="179">
        <v>0.76527777777777783</v>
      </c>
      <c r="J28" s="187">
        <f>E28+H28</f>
        <v>1</v>
      </c>
      <c r="K28" s="184">
        <f>I28-I25</f>
        <v>0.14027777777777783</v>
      </c>
      <c r="L28" s="189">
        <f t="shared" si="2"/>
        <v>3.1944444444444442E-2</v>
      </c>
      <c r="M28" s="171">
        <v>17</v>
      </c>
    </row>
    <row r="29" spans="1:13" x14ac:dyDescent="0.2">
      <c r="A29" s="129"/>
      <c r="B29" s="130"/>
      <c r="C29" s="130"/>
      <c r="D29" s="137"/>
      <c r="E29" s="130"/>
      <c r="F29" s="130"/>
      <c r="G29" s="137"/>
      <c r="H29" s="130"/>
      <c r="I29" s="130"/>
      <c r="J29" s="130"/>
      <c r="K29" s="130"/>
      <c r="L29" s="130"/>
      <c r="M29" s="130"/>
    </row>
  </sheetData>
  <mergeCells count="1">
    <mergeCell ref="A1:M1"/>
  </mergeCells>
  <phoneticPr fontId="12" type="noConversion"/>
  <pageMargins left="0.78740157480314965" right="0.78740157480314965" top="1.0629921259842521" bottom="1.0629921259842521" header="0.78740157480314965" footer="0.78740157480314965"/>
  <pageSetup paperSize="9" firstPageNumber="0" orientation="landscape" horizontalDpi="300" verticalDpi="300" r:id="rId1"/>
  <headerFooter alignWithMargins="0"/>
  <ignoredErrors>
    <ignoredError sqref="K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5"/>
  <sheetViews>
    <sheetView topLeftCell="A14" zoomScale="90" zoomScaleNormal="90" workbookViewId="0">
      <selection activeCell="S19" sqref="S19"/>
    </sheetView>
  </sheetViews>
  <sheetFormatPr defaultColWidth="11.5703125" defaultRowHeight="15" x14ac:dyDescent="0.2"/>
  <cols>
    <col min="1" max="1" width="8.85546875" style="17" customWidth="1"/>
    <col min="2" max="2" width="25" style="51" customWidth="1"/>
    <col min="3" max="3" width="11.5703125" style="18" customWidth="1"/>
    <col min="4" max="4" width="9" style="18" customWidth="1"/>
    <col min="5" max="5" width="11.5703125" style="18" customWidth="1"/>
    <col min="6" max="6" width="12.28515625" style="18" customWidth="1"/>
    <col min="7" max="7" width="11.5703125" style="18" customWidth="1"/>
    <col min="8" max="8" width="12.28515625" style="18" customWidth="1"/>
    <col min="9" max="9" width="7.28515625" style="18" customWidth="1"/>
    <col min="10" max="10" width="11.5703125" style="16" customWidth="1"/>
    <col min="11" max="13" width="11.5703125" style="18"/>
    <col min="14" max="14" width="8.42578125" style="18" customWidth="1"/>
    <col min="15" max="15" width="11.5703125" style="374"/>
    <col min="16" max="16" width="11.5703125" style="18"/>
    <col min="17" max="17" width="7.7109375" style="18" customWidth="1"/>
    <col min="18" max="16384" width="11.5703125" style="18"/>
  </cols>
  <sheetData>
    <row r="1" spans="1:20" ht="23.25" customHeight="1" x14ac:dyDescent="0.3">
      <c r="A1" s="193" t="s">
        <v>315</v>
      </c>
      <c r="B1" s="194"/>
      <c r="C1" s="202"/>
      <c r="D1" s="202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372"/>
      <c r="P1" s="190"/>
      <c r="Q1" s="190"/>
    </row>
    <row r="2" spans="1:20" ht="13.5" thickBot="1" x14ac:dyDescent="0.25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372"/>
      <c r="P2" s="190"/>
      <c r="Q2" s="190"/>
    </row>
    <row r="3" spans="1:20" ht="12.75" customHeight="1" x14ac:dyDescent="0.2">
      <c r="A3" s="886" t="s">
        <v>46</v>
      </c>
      <c r="B3" s="888" t="s">
        <v>35</v>
      </c>
      <c r="C3" s="890" t="s">
        <v>36</v>
      </c>
      <c r="D3" s="891"/>
      <c r="E3" s="892" t="s">
        <v>187</v>
      </c>
      <c r="F3" s="890" t="s">
        <v>45</v>
      </c>
      <c r="G3" s="891"/>
      <c r="H3" s="891"/>
      <c r="I3" s="894"/>
      <c r="J3" s="895" t="s">
        <v>187</v>
      </c>
      <c r="K3" s="890" t="s">
        <v>37</v>
      </c>
      <c r="L3" s="891"/>
      <c r="M3" s="891"/>
      <c r="N3" s="894"/>
      <c r="O3" s="891" t="s">
        <v>115</v>
      </c>
      <c r="P3" s="897"/>
      <c r="Q3" s="898" t="s">
        <v>40</v>
      </c>
    </row>
    <row r="4" spans="1:20" ht="27" customHeight="1" thickBot="1" x14ac:dyDescent="0.25">
      <c r="A4" s="887"/>
      <c r="B4" s="889"/>
      <c r="C4" s="192" t="s">
        <v>47</v>
      </c>
      <c r="D4" s="356" t="s">
        <v>0</v>
      </c>
      <c r="E4" s="893"/>
      <c r="F4" s="192" t="s">
        <v>188</v>
      </c>
      <c r="G4" s="210" t="s">
        <v>189</v>
      </c>
      <c r="H4" s="210" t="s">
        <v>314</v>
      </c>
      <c r="I4" s="195" t="s">
        <v>0</v>
      </c>
      <c r="J4" s="896"/>
      <c r="K4" s="192" t="s">
        <v>188</v>
      </c>
      <c r="L4" s="210" t="s">
        <v>189</v>
      </c>
      <c r="M4" s="210" t="s">
        <v>47</v>
      </c>
      <c r="N4" s="195" t="s">
        <v>0</v>
      </c>
      <c r="O4" s="215" t="s">
        <v>48</v>
      </c>
      <c r="P4" s="210" t="s">
        <v>55</v>
      </c>
      <c r="Q4" s="899"/>
    </row>
    <row r="5" spans="1:20" ht="15.75" x14ac:dyDescent="0.25">
      <c r="A5" s="213">
        <v>1</v>
      </c>
      <c r="B5" s="216" t="s">
        <v>313</v>
      </c>
      <c r="C5" s="196">
        <v>4.8379629629629632E-3</v>
      </c>
      <c r="D5" s="207">
        <v>1</v>
      </c>
      <c r="E5" s="200">
        <f t="shared" ref="E5:E21" si="0">+F5-C5</f>
        <v>4.9768518518518521E-4</v>
      </c>
      <c r="F5" s="196">
        <v>5.3356481481481484E-3</v>
      </c>
      <c r="G5" s="206">
        <v>2.9224537037037038E-2</v>
      </c>
      <c r="H5" s="206">
        <f t="shared" ref="H5:H21" si="1">+G5-C5</f>
        <v>2.4386574074074074E-2</v>
      </c>
      <c r="I5" s="197">
        <v>1</v>
      </c>
      <c r="J5" s="200">
        <f t="shared" ref="J5:J21" si="2">+K5-G5</f>
        <v>2.1990740740740478E-4</v>
      </c>
      <c r="K5" s="206">
        <v>2.9444444444444443E-2</v>
      </c>
      <c r="L5" s="206">
        <v>4.3460648148148151E-2</v>
      </c>
      <c r="M5" s="206">
        <f t="shared" ref="M5:M21" si="3">+L5-K5</f>
        <v>1.4016203703703708E-2</v>
      </c>
      <c r="N5" s="197">
        <v>1</v>
      </c>
      <c r="O5" s="371">
        <f t="shared" ref="O5:O21" si="4">+L5</f>
        <v>4.3460648148148151E-2</v>
      </c>
      <c r="P5" s="43"/>
      <c r="Q5" s="214"/>
    </row>
    <row r="6" spans="1:20" ht="15.75" x14ac:dyDescent="0.25">
      <c r="A6" s="213">
        <v>2</v>
      </c>
      <c r="B6" s="216" t="s">
        <v>30</v>
      </c>
      <c r="C6" s="196">
        <v>7.9282407407407409E-3</v>
      </c>
      <c r="D6" s="207">
        <v>8</v>
      </c>
      <c r="E6" s="200">
        <f t="shared" si="0"/>
        <v>6.1342592592592698E-4</v>
      </c>
      <c r="F6" s="196">
        <v>8.5416666666666679E-3</v>
      </c>
      <c r="G6" s="206">
        <v>3.4884259259259261E-2</v>
      </c>
      <c r="H6" s="206">
        <f t="shared" si="1"/>
        <v>2.6956018518518518E-2</v>
      </c>
      <c r="I6" s="197">
        <v>2</v>
      </c>
      <c r="J6" s="200">
        <f t="shared" si="2"/>
        <v>3.5879629629629456E-4</v>
      </c>
      <c r="K6" s="206">
        <v>3.5243055555555555E-2</v>
      </c>
      <c r="L6" s="206">
        <v>5.002314814814815E-2</v>
      </c>
      <c r="M6" s="206">
        <f t="shared" si="3"/>
        <v>1.4780092592592595E-2</v>
      </c>
      <c r="N6" s="197">
        <v>2</v>
      </c>
      <c r="O6" s="368">
        <f t="shared" si="4"/>
        <v>5.002314814814815E-2</v>
      </c>
      <c r="P6" s="208">
        <f>+O6-O$5</f>
        <v>6.5624999999999989E-3</v>
      </c>
      <c r="Q6" s="214">
        <v>20</v>
      </c>
    </row>
    <row r="7" spans="1:20" ht="15.75" x14ac:dyDescent="0.25">
      <c r="A7" s="213">
        <v>3</v>
      </c>
      <c r="B7" s="216" t="s">
        <v>312</v>
      </c>
      <c r="C7" s="196">
        <v>6.0995370370370361E-3</v>
      </c>
      <c r="D7" s="207">
        <v>2</v>
      </c>
      <c r="E7" s="200">
        <f t="shared" si="0"/>
        <v>5.3240740740740852E-4</v>
      </c>
      <c r="F7" s="196">
        <v>6.6319444444444446E-3</v>
      </c>
      <c r="G7" s="206">
        <v>3.4745370370370371E-2</v>
      </c>
      <c r="H7" s="206">
        <f t="shared" si="1"/>
        <v>2.8645833333333336E-2</v>
      </c>
      <c r="I7" s="197">
        <v>5</v>
      </c>
      <c r="J7" s="200">
        <f t="shared" si="2"/>
        <v>3.2407407407407385E-4</v>
      </c>
      <c r="K7" s="206">
        <v>3.5069444444444445E-2</v>
      </c>
      <c r="L7" s="206">
        <v>5.0578703703703709E-2</v>
      </c>
      <c r="M7" s="206">
        <f t="shared" si="3"/>
        <v>1.5509259259259264E-2</v>
      </c>
      <c r="N7" s="197">
        <v>4</v>
      </c>
      <c r="O7" s="368">
        <f t="shared" si="4"/>
        <v>5.0578703703703709E-2</v>
      </c>
      <c r="P7" s="208">
        <f t="shared" ref="P7:P21" si="5">+O7-O$5</f>
        <v>7.118055555555558E-3</v>
      </c>
      <c r="Q7" s="214"/>
      <c r="R7" s="163"/>
      <c r="S7" s="163"/>
      <c r="T7" s="163"/>
    </row>
    <row r="8" spans="1:20" x14ac:dyDescent="0.2">
      <c r="A8" s="359">
        <v>4</v>
      </c>
      <c r="B8" s="217" t="s">
        <v>237</v>
      </c>
      <c r="C8" s="196">
        <v>6.4236111111111117E-3</v>
      </c>
      <c r="D8" s="207">
        <v>3</v>
      </c>
      <c r="E8" s="200">
        <f t="shared" si="0"/>
        <v>6.5972222222222127E-4</v>
      </c>
      <c r="F8" s="196">
        <v>7.083333333333333E-3</v>
      </c>
      <c r="G8" s="206">
        <v>3.4930555555555555E-2</v>
      </c>
      <c r="H8" s="206">
        <f t="shared" si="1"/>
        <v>2.8506944444444442E-2</v>
      </c>
      <c r="I8" s="197">
        <v>4</v>
      </c>
      <c r="J8" s="200">
        <f t="shared" si="2"/>
        <v>2.4305555555555192E-4</v>
      </c>
      <c r="K8" s="206">
        <v>3.5173611111111107E-2</v>
      </c>
      <c r="L8" s="206">
        <v>5.1956018518518519E-2</v>
      </c>
      <c r="M8" s="206">
        <f t="shared" si="3"/>
        <v>1.6782407407407413E-2</v>
      </c>
      <c r="N8" s="197">
        <v>10</v>
      </c>
      <c r="O8" s="368">
        <f t="shared" si="4"/>
        <v>5.1956018518518519E-2</v>
      </c>
      <c r="P8" s="208">
        <f t="shared" si="5"/>
        <v>8.4953703703703684E-3</v>
      </c>
      <c r="Q8" s="214"/>
      <c r="R8" s="678"/>
      <c r="S8" s="679"/>
      <c r="T8" s="163"/>
    </row>
    <row r="9" spans="1:20" x14ac:dyDescent="0.2">
      <c r="A9" s="359">
        <v>5</v>
      </c>
      <c r="B9" s="217" t="s">
        <v>42</v>
      </c>
      <c r="C9" s="196">
        <v>8.3333333333333332E-3</v>
      </c>
      <c r="D9" s="207">
        <v>10</v>
      </c>
      <c r="E9" s="200">
        <f t="shared" si="0"/>
        <v>1.0648148148148153E-3</v>
      </c>
      <c r="F9" s="196">
        <v>9.3981481481481485E-3</v>
      </c>
      <c r="G9" s="206">
        <v>3.6284722222222225E-2</v>
      </c>
      <c r="H9" s="206">
        <f t="shared" si="1"/>
        <v>2.7951388888888894E-2</v>
      </c>
      <c r="I9" s="197">
        <v>3</v>
      </c>
      <c r="J9" s="200">
        <f t="shared" si="2"/>
        <v>3.4722222222222099E-4</v>
      </c>
      <c r="K9" s="206">
        <v>3.6631944444444446E-2</v>
      </c>
      <c r="L9" s="206">
        <f>K9+(TIMEVALUE("1:13:42")-K9)/9*10</f>
        <v>5.2797067901234569E-2</v>
      </c>
      <c r="M9" s="206">
        <f t="shared" si="3"/>
        <v>1.6165123456790123E-2</v>
      </c>
      <c r="N9" s="197">
        <v>7</v>
      </c>
      <c r="O9" s="368">
        <f t="shared" si="4"/>
        <v>5.2797067901234569E-2</v>
      </c>
      <c r="P9" s="208">
        <f t="shared" si="5"/>
        <v>9.3364197530864182E-3</v>
      </c>
      <c r="Q9" s="214">
        <v>19</v>
      </c>
      <c r="R9" s="678"/>
      <c r="S9" s="678"/>
      <c r="T9" s="163"/>
    </row>
    <row r="10" spans="1:20" x14ac:dyDescent="0.2">
      <c r="A10" s="359">
        <v>6</v>
      </c>
      <c r="B10" s="217" t="s">
        <v>28</v>
      </c>
      <c r="C10" s="196">
        <v>6.6550925925925935E-3</v>
      </c>
      <c r="D10" s="207">
        <v>4</v>
      </c>
      <c r="E10" s="200">
        <f t="shared" si="0"/>
        <v>6.8287037037036927E-4</v>
      </c>
      <c r="F10" s="196">
        <v>7.3379629629629628E-3</v>
      </c>
      <c r="G10" s="206">
        <v>3.5312500000000004E-2</v>
      </c>
      <c r="H10" s="206">
        <f t="shared" si="1"/>
        <v>2.8657407407407409E-2</v>
      </c>
      <c r="I10" s="197">
        <v>6</v>
      </c>
      <c r="J10" s="200">
        <f t="shared" si="2"/>
        <v>3.2407407407407385E-4</v>
      </c>
      <c r="K10" s="206">
        <v>3.5636574074074077E-2</v>
      </c>
      <c r="L10" s="206">
        <f>K10+(TIMEVALUE("1:14:21")-K10)/9*10</f>
        <v>5.3409207818930042E-2</v>
      </c>
      <c r="M10" s="206">
        <f t="shared" si="3"/>
        <v>1.7772633744855965E-2</v>
      </c>
      <c r="N10" s="197">
        <v>14</v>
      </c>
      <c r="O10" s="368">
        <f t="shared" si="4"/>
        <v>5.3409207818930042E-2</v>
      </c>
      <c r="P10" s="208">
        <f t="shared" si="5"/>
        <v>9.948559670781891E-3</v>
      </c>
      <c r="Q10" s="214">
        <v>18</v>
      </c>
      <c r="R10" s="163"/>
      <c r="S10" s="163"/>
      <c r="T10" s="163"/>
    </row>
    <row r="11" spans="1:20" x14ac:dyDescent="0.2">
      <c r="A11" s="359">
        <v>7</v>
      </c>
      <c r="B11" s="217" t="s">
        <v>33</v>
      </c>
      <c r="C11" s="196">
        <v>8.5300925925925926E-3</v>
      </c>
      <c r="D11" s="207">
        <v>13</v>
      </c>
      <c r="E11" s="200">
        <f t="shared" si="0"/>
        <v>1.2152777777777787E-3</v>
      </c>
      <c r="F11" s="196">
        <v>9.7453703703703713E-3</v>
      </c>
      <c r="G11" s="206">
        <v>3.7777777777777778E-2</v>
      </c>
      <c r="H11" s="206">
        <f t="shared" si="1"/>
        <v>2.9247685185185186E-2</v>
      </c>
      <c r="I11" s="197">
        <v>8</v>
      </c>
      <c r="J11" s="200">
        <f t="shared" si="2"/>
        <v>6.8287037037036841E-4</v>
      </c>
      <c r="K11" s="206">
        <v>3.8460648148148147E-2</v>
      </c>
      <c r="L11" s="206">
        <v>5.3587962962962969E-2</v>
      </c>
      <c r="M11" s="206">
        <f t="shared" si="3"/>
        <v>1.5127314814814823E-2</v>
      </c>
      <c r="N11" s="197">
        <v>3</v>
      </c>
      <c r="O11" s="368">
        <f t="shared" si="4"/>
        <v>5.3587962962962969E-2</v>
      </c>
      <c r="P11" s="208">
        <f t="shared" si="5"/>
        <v>1.0127314814814818E-2</v>
      </c>
      <c r="Q11" s="214">
        <v>17</v>
      </c>
    </row>
    <row r="12" spans="1:20" x14ac:dyDescent="0.2">
      <c r="A12" s="359">
        <v>8</v>
      </c>
      <c r="B12" s="217" t="s">
        <v>43</v>
      </c>
      <c r="C12" s="196">
        <v>8.3796296296296292E-3</v>
      </c>
      <c r="D12" s="207">
        <v>11</v>
      </c>
      <c r="E12" s="200">
        <f t="shared" si="0"/>
        <v>8.4490740740740707E-4</v>
      </c>
      <c r="F12" s="196">
        <v>9.2245370370370363E-3</v>
      </c>
      <c r="G12" s="206">
        <v>3.7222222222222219E-2</v>
      </c>
      <c r="H12" s="206">
        <f t="shared" si="1"/>
        <v>2.884259259259259E-2</v>
      </c>
      <c r="I12" s="197">
        <v>7</v>
      </c>
      <c r="J12" s="200">
        <f t="shared" si="2"/>
        <v>3.4722222222222793E-4</v>
      </c>
      <c r="K12" s="206">
        <v>3.7569444444444447E-2</v>
      </c>
      <c r="L12" s="206">
        <v>5.3703703703703698E-2</v>
      </c>
      <c r="M12" s="206">
        <f t="shared" si="3"/>
        <v>1.6134259259259251E-2</v>
      </c>
      <c r="N12" s="197">
        <v>6</v>
      </c>
      <c r="O12" s="368">
        <f t="shared" si="4"/>
        <v>5.3703703703703698E-2</v>
      </c>
      <c r="P12" s="208">
        <f t="shared" si="5"/>
        <v>1.0243055555555547E-2</v>
      </c>
      <c r="Q12" s="214">
        <v>16</v>
      </c>
    </row>
    <row r="13" spans="1:20" x14ac:dyDescent="0.2">
      <c r="A13" s="359">
        <v>9</v>
      </c>
      <c r="B13" s="217" t="s">
        <v>209</v>
      </c>
      <c r="C13" s="196">
        <v>7.858796296296296E-3</v>
      </c>
      <c r="D13" s="207">
        <v>7</v>
      </c>
      <c r="E13" s="200">
        <f t="shared" si="0"/>
        <v>1.3657407407407403E-3</v>
      </c>
      <c r="F13" s="196">
        <v>9.2245370370370363E-3</v>
      </c>
      <c r="G13" s="206">
        <v>3.802083333333333E-2</v>
      </c>
      <c r="H13" s="206">
        <f t="shared" si="1"/>
        <v>3.0162037037037036E-2</v>
      </c>
      <c r="I13" s="197">
        <v>12</v>
      </c>
      <c r="J13" s="200">
        <f t="shared" si="2"/>
        <v>5.2083333333333842E-4</v>
      </c>
      <c r="K13" s="206">
        <v>3.8541666666666669E-2</v>
      </c>
      <c r="L13" s="206">
        <v>5.4282407407407411E-2</v>
      </c>
      <c r="M13" s="206">
        <f t="shared" si="3"/>
        <v>1.5740740740740743E-2</v>
      </c>
      <c r="N13" s="197">
        <v>5</v>
      </c>
      <c r="O13" s="368">
        <f t="shared" si="4"/>
        <v>5.4282407407407411E-2</v>
      </c>
      <c r="P13" s="208">
        <f t="shared" si="5"/>
        <v>1.082175925925926E-2</v>
      </c>
      <c r="Q13" s="214">
        <v>15</v>
      </c>
      <c r="R13" s="678"/>
      <c r="S13" s="679"/>
    </row>
    <row r="14" spans="1:20" x14ac:dyDescent="0.2">
      <c r="A14" s="359">
        <v>10</v>
      </c>
      <c r="B14" s="217" t="s">
        <v>65</v>
      </c>
      <c r="C14" s="196">
        <v>8.5069444444444437E-3</v>
      </c>
      <c r="D14" s="207">
        <v>12</v>
      </c>
      <c r="E14" s="200">
        <f t="shared" si="0"/>
        <v>1.2384259259259275E-3</v>
      </c>
      <c r="F14" s="196">
        <v>9.7453703703703713E-3</v>
      </c>
      <c r="G14" s="206">
        <v>3.8159722222222227E-2</v>
      </c>
      <c r="H14" s="206">
        <f t="shared" si="1"/>
        <v>2.9652777777777785E-2</v>
      </c>
      <c r="I14" s="197">
        <v>9</v>
      </c>
      <c r="J14" s="200">
        <f t="shared" si="2"/>
        <v>1.1574074074066631E-5</v>
      </c>
      <c r="K14" s="206">
        <v>3.8171296296296293E-2</v>
      </c>
      <c r="L14" s="206">
        <v>5.4837962962962956E-2</v>
      </c>
      <c r="M14" s="206">
        <f t="shared" si="3"/>
        <v>1.6666666666666663E-2</v>
      </c>
      <c r="N14" s="197">
        <v>9</v>
      </c>
      <c r="O14" s="368">
        <f t="shared" si="4"/>
        <v>5.4837962962962956E-2</v>
      </c>
      <c r="P14" s="208">
        <f t="shared" si="5"/>
        <v>1.1377314814814805E-2</v>
      </c>
      <c r="Q14" s="214">
        <v>14</v>
      </c>
    </row>
    <row r="15" spans="1:20" x14ac:dyDescent="0.2">
      <c r="A15" s="359">
        <v>11</v>
      </c>
      <c r="B15" s="217" t="s">
        <v>190</v>
      </c>
      <c r="C15" s="196">
        <v>7.9398148148148145E-3</v>
      </c>
      <c r="D15" s="207">
        <v>9</v>
      </c>
      <c r="E15" s="200">
        <f t="shared" si="0"/>
        <v>6.0185185185185341E-4</v>
      </c>
      <c r="F15" s="196">
        <v>8.5416666666666679E-3</v>
      </c>
      <c r="G15" s="206">
        <v>3.784722222222222E-2</v>
      </c>
      <c r="H15" s="206">
        <f t="shared" si="1"/>
        <v>2.9907407407407403E-2</v>
      </c>
      <c r="I15" s="197">
        <v>10</v>
      </c>
      <c r="J15" s="200">
        <f t="shared" si="2"/>
        <v>1.7361111111111049E-4</v>
      </c>
      <c r="K15" s="206">
        <v>3.802083333333333E-2</v>
      </c>
      <c r="L15" s="206">
        <v>5.5474537037037037E-2</v>
      </c>
      <c r="M15" s="206">
        <f t="shared" si="3"/>
        <v>1.7453703703703707E-2</v>
      </c>
      <c r="N15" s="197">
        <v>13</v>
      </c>
      <c r="O15" s="368">
        <f t="shared" si="4"/>
        <v>5.5474537037037037E-2</v>
      </c>
      <c r="P15" s="208">
        <f t="shared" si="5"/>
        <v>1.2013888888888886E-2</v>
      </c>
      <c r="Q15" s="214"/>
    </row>
    <row r="16" spans="1:20" x14ac:dyDescent="0.2">
      <c r="A16" s="359">
        <v>12</v>
      </c>
      <c r="B16" s="217" t="s">
        <v>191</v>
      </c>
      <c r="C16" s="196">
        <v>7.3842592592592597E-3</v>
      </c>
      <c r="D16" s="207">
        <v>5</v>
      </c>
      <c r="E16" s="200">
        <f t="shared" si="0"/>
        <v>1.5624999999999988E-3</v>
      </c>
      <c r="F16" s="196">
        <v>8.9467592592592585E-3</v>
      </c>
      <c r="G16" s="206">
        <v>3.8703703703703705E-2</v>
      </c>
      <c r="H16" s="206">
        <f t="shared" si="1"/>
        <v>3.1319444444444448E-2</v>
      </c>
      <c r="I16" s="197">
        <v>13</v>
      </c>
      <c r="J16" s="200">
        <f t="shared" si="2"/>
        <v>5.9027777777777984E-4</v>
      </c>
      <c r="K16" s="206">
        <v>3.9293981481481485E-2</v>
      </c>
      <c r="L16" s="206">
        <v>5.6597222222222222E-2</v>
      </c>
      <c r="M16" s="206">
        <f t="shared" si="3"/>
        <v>1.7303240740740737E-2</v>
      </c>
      <c r="N16" s="197">
        <v>12</v>
      </c>
      <c r="O16" s="368">
        <f t="shared" si="4"/>
        <v>5.6597222222222222E-2</v>
      </c>
      <c r="P16" s="208">
        <f t="shared" si="5"/>
        <v>1.3136574074074071E-2</v>
      </c>
      <c r="Q16" s="214"/>
    </row>
    <row r="17" spans="1:17" x14ac:dyDescent="0.2">
      <c r="A17" s="359">
        <v>13</v>
      </c>
      <c r="B17" s="217" t="s">
        <v>167</v>
      </c>
      <c r="C17" s="196">
        <v>7.8125E-3</v>
      </c>
      <c r="D17" s="207">
        <v>6</v>
      </c>
      <c r="E17" s="200">
        <f t="shared" si="0"/>
        <v>1.1342592592592585E-3</v>
      </c>
      <c r="F17" s="196">
        <v>8.9467592592592585E-3</v>
      </c>
      <c r="G17" s="206">
        <v>3.7928240740740742E-2</v>
      </c>
      <c r="H17" s="206">
        <f t="shared" si="1"/>
        <v>3.0115740740740742E-2</v>
      </c>
      <c r="I17" s="197">
        <v>11</v>
      </c>
      <c r="J17" s="200">
        <f t="shared" si="2"/>
        <v>2.7777777777777957E-4</v>
      </c>
      <c r="K17" s="206">
        <v>3.8206018518518521E-2</v>
      </c>
      <c r="L17" s="206">
        <v>5.7094907407407407E-2</v>
      </c>
      <c r="M17" s="206">
        <f t="shared" si="3"/>
        <v>1.8888888888888886E-2</v>
      </c>
      <c r="N17" s="197">
        <v>16</v>
      </c>
      <c r="O17" s="368">
        <f t="shared" si="4"/>
        <v>5.7094907407407407E-2</v>
      </c>
      <c r="P17" s="208">
        <f t="shared" si="5"/>
        <v>1.3634259259259256E-2</v>
      </c>
      <c r="Q17" s="214">
        <v>13</v>
      </c>
    </row>
    <row r="18" spans="1:17" ht="15.75" customHeight="1" x14ac:dyDescent="0.2">
      <c r="A18" s="359">
        <v>14</v>
      </c>
      <c r="B18" s="217" t="s">
        <v>297</v>
      </c>
      <c r="C18" s="196">
        <v>9.618055555555555E-3</v>
      </c>
      <c r="D18" s="207">
        <v>16</v>
      </c>
      <c r="E18" s="200">
        <f t="shared" si="0"/>
        <v>1.666666666666667E-3</v>
      </c>
      <c r="F18" s="196">
        <v>1.1284722222222222E-2</v>
      </c>
      <c r="G18" s="206">
        <v>4.223379629629629E-2</v>
      </c>
      <c r="H18" s="206">
        <f t="shared" si="1"/>
        <v>3.2615740740740737E-2</v>
      </c>
      <c r="I18" s="197">
        <v>15</v>
      </c>
      <c r="J18" s="200">
        <f t="shared" si="2"/>
        <v>8.4490740740741227E-4</v>
      </c>
      <c r="K18" s="206">
        <v>4.3078703703703702E-2</v>
      </c>
      <c r="L18" s="206">
        <v>5.9918981481481483E-2</v>
      </c>
      <c r="M18" s="206">
        <f t="shared" si="3"/>
        <v>1.684027777777778E-2</v>
      </c>
      <c r="N18" s="197">
        <v>11</v>
      </c>
      <c r="O18" s="368">
        <f t="shared" si="4"/>
        <v>5.9918981481481483E-2</v>
      </c>
      <c r="P18" s="208">
        <f t="shared" si="5"/>
        <v>1.6458333333333332E-2</v>
      </c>
      <c r="Q18" s="214">
        <v>12</v>
      </c>
    </row>
    <row r="19" spans="1:17" x14ac:dyDescent="0.2">
      <c r="A19" s="359">
        <v>15</v>
      </c>
      <c r="B19" s="217" t="s">
        <v>87</v>
      </c>
      <c r="C19" s="196">
        <v>9.4212962962962957E-3</v>
      </c>
      <c r="D19" s="207">
        <v>14</v>
      </c>
      <c r="E19" s="200">
        <f t="shared" si="0"/>
        <v>1.0532407407407417E-3</v>
      </c>
      <c r="F19" s="196">
        <v>1.0474537037037037E-2</v>
      </c>
      <c r="G19" s="206">
        <v>4.1076388888888891E-2</v>
      </c>
      <c r="H19" s="206">
        <f t="shared" si="1"/>
        <v>3.1655092592592596E-2</v>
      </c>
      <c r="I19" s="197">
        <v>14</v>
      </c>
      <c r="J19" s="200">
        <f t="shared" si="2"/>
        <v>9.7222222222222154E-4</v>
      </c>
      <c r="K19" s="206">
        <v>4.2048611111111113E-2</v>
      </c>
      <c r="L19" s="206">
        <v>6.0752314814814821E-2</v>
      </c>
      <c r="M19" s="206">
        <f t="shared" si="3"/>
        <v>1.8703703703703708E-2</v>
      </c>
      <c r="N19" s="197">
        <v>15</v>
      </c>
      <c r="O19" s="368">
        <f t="shared" si="4"/>
        <v>6.0752314814814821E-2</v>
      </c>
      <c r="P19" s="208">
        <f t="shared" si="5"/>
        <v>1.729166666666667E-2</v>
      </c>
      <c r="Q19" s="214"/>
    </row>
    <row r="20" spans="1:17" x14ac:dyDescent="0.2">
      <c r="A20" s="359">
        <v>16</v>
      </c>
      <c r="B20" s="360" t="s">
        <v>169</v>
      </c>
      <c r="C20" s="196">
        <v>1.0243055555555556E-2</v>
      </c>
      <c r="D20" s="207">
        <v>17</v>
      </c>
      <c r="E20" s="200">
        <f t="shared" si="0"/>
        <v>1.5046296296296301E-3</v>
      </c>
      <c r="F20" s="196">
        <v>1.1747685185185186E-2</v>
      </c>
      <c r="G20" s="206">
        <v>4.8645833333333333E-2</v>
      </c>
      <c r="H20" s="206">
        <f t="shared" si="1"/>
        <v>3.8402777777777779E-2</v>
      </c>
      <c r="I20" s="197">
        <v>17</v>
      </c>
      <c r="J20" s="200">
        <f t="shared" si="2"/>
        <v>9.2592592592588563E-5</v>
      </c>
      <c r="K20" s="206">
        <v>4.8738425925925921E-2</v>
      </c>
      <c r="L20" s="206">
        <v>6.5046296296296297E-2</v>
      </c>
      <c r="M20" s="206">
        <f t="shared" si="3"/>
        <v>1.6307870370370375E-2</v>
      </c>
      <c r="N20" s="197">
        <v>8</v>
      </c>
      <c r="O20" s="368">
        <f t="shared" si="4"/>
        <v>6.5046296296296297E-2</v>
      </c>
      <c r="P20" s="208">
        <f t="shared" si="5"/>
        <v>2.1585648148148145E-2</v>
      </c>
      <c r="Q20" s="214">
        <v>11</v>
      </c>
    </row>
    <row r="21" spans="1:17" ht="16.5" customHeight="1" thickBot="1" x14ac:dyDescent="0.25">
      <c r="A21" s="361">
        <v>17</v>
      </c>
      <c r="B21" s="218" t="s">
        <v>51</v>
      </c>
      <c r="C21" s="198">
        <v>9.5601851851851855E-3</v>
      </c>
      <c r="D21" s="209">
        <v>15</v>
      </c>
      <c r="E21" s="201">
        <f t="shared" si="0"/>
        <v>1.7824074074074062E-3</v>
      </c>
      <c r="F21" s="198">
        <v>1.1342592592592592E-2</v>
      </c>
      <c r="G21" s="211">
        <v>4.5277777777777778E-2</v>
      </c>
      <c r="H21" s="211">
        <f t="shared" si="1"/>
        <v>3.5717592592592592E-2</v>
      </c>
      <c r="I21" s="199">
        <v>16</v>
      </c>
      <c r="J21" s="201">
        <f t="shared" si="2"/>
        <v>7.2916666666666963E-4</v>
      </c>
      <c r="K21" s="211">
        <v>4.6006944444444448E-2</v>
      </c>
      <c r="L21" s="211">
        <v>6.7418981481481483E-2</v>
      </c>
      <c r="M21" s="211">
        <f t="shared" si="3"/>
        <v>2.1412037037037035E-2</v>
      </c>
      <c r="N21" s="199">
        <v>17</v>
      </c>
      <c r="O21" s="369">
        <f t="shared" si="4"/>
        <v>6.7418981481481483E-2</v>
      </c>
      <c r="P21" s="212">
        <f t="shared" si="5"/>
        <v>2.3958333333333331E-2</v>
      </c>
      <c r="Q21" s="239">
        <v>10</v>
      </c>
    </row>
    <row r="22" spans="1:17" ht="26.25" customHeight="1" thickBot="1" x14ac:dyDescent="0.25">
      <c r="A22" s="205"/>
      <c r="B22" s="190"/>
      <c r="C22" s="190"/>
      <c r="D22" s="190"/>
      <c r="E22" s="190"/>
      <c r="F22" s="190"/>
      <c r="G22" s="190"/>
      <c r="H22" s="190"/>
      <c r="I22" s="203"/>
      <c r="J22" s="190"/>
      <c r="K22" s="190"/>
      <c r="L22" s="190"/>
      <c r="M22" s="190"/>
      <c r="N22" s="204"/>
      <c r="O22" s="373"/>
      <c r="P22" s="204"/>
      <c r="Q22" s="190"/>
    </row>
    <row r="23" spans="1:17" ht="12.75" x14ac:dyDescent="0.2">
      <c r="A23" s="886" t="s">
        <v>46</v>
      </c>
      <c r="B23" s="888" t="s">
        <v>35</v>
      </c>
      <c r="C23" s="890" t="s">
        <v>36</v>
      </c>
      <c r="D23" s="891"/>
      <c r="E23" s="892" t="s">
        <v>187</v>
      </c>
      <c r="F23" s="890" t="s">
        <v>45</v>
      </c>
      <c r="G23" s="891"/>
      <c r="H23" s="891"/>
      <c r="I23" s="894"/>
      <c r="J23" s="895" t="s">
        <v>187</v>
      </c>
      <c r="K23" s="890" t="s">
        <v>37</v>
      </c>
      <c r="L23" s="891"/>
      <c r="M23" s="891"/>
      <c r="N23" s="894"/>
      <c r="O23" s="891" t="s">
        <v>115</v>
      </c>
      <c r="P23" s="891"/>
      <c r="Q23" s="900" t="s">
        <v>40</v>
      </c>
    </row>
    <row r="24" spans="1:17" ht="26.25" thickBot="1" x14ac:dyDescent="0.25">
      <c r="A24" s="887"/>
      <c r="B24" s="889"/>
      <c r="C24" s="192" t="s">
        <v>47</v>
      </c>
      <c r="D24" s="356" t="s">
        <v>0</v>
      </c>
      <c r="E24" s="893"/>
      <c r="F24" s="192" t="s">
        <v>188</v>
      </c>
      <c r="G24" s="210" t="s">
        <v>189</v>
      </c>
      <c r="H24" s="210" t="s">
        <v>314</v>
      </c>
      <c r="I24" s="195" t="s">
        <v>0</v>
      </c>
      <c r="J24" s="896"/>
      <c r="K24" s="192" t="s">
        <v>188</v>
      </c>
      <c r="L24" s="210" t="s">
        <v>189</v>
      </c>
      <c r="M24" s="210" t="s">
        <v>47</v>
      </c>
      <c r="N24" s="195" t="s">
        <v>0</v>
      </c>
      <c r="O24" s="215" t="s">
        <v>48</v>
      </c>
      <c r="P24" s="356" t="s">
        <v>55</v>
      </c>
      <c r="Q24" s="901"/>
    </row>
    <row r="25" spans="1:17" s="191" customFormat="1" ht="15.75" x14ac:dyDescent="0.25">
      <c r="A25" s="362">
        <v>1</v>
      </c>
      <c r="B25" s="363" t="s">
        <v>138</v>
      </c>
      <c r="C25" s="196">
        <v>8.3680555555555557E-3</v>
      </c>
      <c r="D25" s="357">
        <v>6</v>
      </c>
      <c r="E25" s="200">
        <f t="shared" ref="E25:E30" si="6">+F25-C25</f>
        <v>1.2499999999999994E-3</v>
      </c>
      <c r="F25" s="196">
        <v>9.618055555555555E-3</v>
      </c>
      <c r="G25" s="206">
        <v>4.010416666666667E-2</v>
      </c>
      <c r="H25" s="206">
        <f>+G25-F25</f>
        <v>3.0486111111111117E-2</v>
      </c>
      <c r="I25" s="197">
        <v>1</v>
      </c>
      <c r="J25" s="200">
        <f t="shared" ref="J25:J30" si="7">+K25-G25</f>
        <v>4.6296296296295669E-4</v>
      </c>
      <c r="K25" s="206">
        <v>4.0567129629629627E-2</v>
      </c>
      <c r="L25" s="206">
        <v>5.8622685185185187E-2</v>
      </c>
      <c r="M25" s="206">
        <f t="shared" ref="M25:M30" si="8">+L25-K25</f>
        <v>1.8055555555555561E-2</v>
      </c>
      <c r="N25" s="197">
        <v>4</v>
      </c>
      <c r="O25" s="368">
        <f t="shared" ref="O25:O30" si="9">+L25</f>
        <v>5.8622685185185187E-2</v>
      </c>
      <c r="P25" s="208"/>
      <c r="Q25" s="214">
        <v>20</v>
      </c>
    </row>
    <row r="26" spans="1:17" s="191" customFormat="1" ht="15.75" x14ac:dyDescent="0.25">
      <c r="A26" s="362">
        <v>2</v>
      </c>
      <c r="B26" s="363" t="s">
        <v>71</v>
      </c>
      <c r="C26" s="196">
        <v>8.1828703703703699E-3</v>
      </c>
      <c r="D26" s="207">
        <v>3</v>
      </c>
      <c r="E26" s="200">
        <f t="shared" si="6"/>
        <v>9.3750000000000083E-4</v>
      </c>
      <c r="F26" s="196">
        <v>9.1203703703703707E-3</v>
      </c>
      <c r="G26" s="206">
        <v>4.0532407407407406E-2</v>
      </c>
      <c r="H26" s="206">
        <f>+G26-F26</f>
        <v>3.1412037037037037E-2</v>
      </c>
      <c r="I26" s="197">
        <v>2</v>
      </c>
      <c r="J26" s="200">
        <f t="shared" si="7"/>
        <v>6.1342592592592698E-4</v>
      </c>
      <c r="K26" s="206">
        <v>4.1145833333333333E-2</v>
      </c>
      <c r="L26" s="206">
        <v>5.9791666666666667E-2</v>
      </c>
      <c r="M26" s="206">
        <f t="shared" si="8"/>
        <v>1.8645833333333334E-2</v>
      </c>
      <c r="N26" s="197">
        <v>5</v>
      </c>
      <c r="O26" s="368">
        <f t="shared" si="9"/>
        <v>5.9791666666666667E-2</v>
      </c>
      <c r="P26" s="208">
        <f>+O26-O$25</f>
        <v>1.1689814814814792E-3</v>
      </c>
      <c r="Q26" s="214">
        <v>19</v>
      </c>
    </row>
    <row r="27" spans="1:17" s="191" customFormat="1" ht="15.75" x14ac:dyDescent="0.25">
      <c r="A27" s="362">
        <v>3</v>
      </c>
      <c r="B27" s="363" t="s">
        <v>240</v>
      </c>
      <c r="C27" s="196">
        <v>7.9398148148148145E-3</v>
      </c>
      <c r="D27" s="207">
        <v>1</v>
      </c>
      <c r="E27" s="200">
        <f t="shared" si="6"/>
        <v>1.1458333333333338E-3</v>
      </c>
      <c r="F27" s="196">
        <v>9.0856481481481483E-3</v>
      </c>
      <c r="G27" s="206">
        <v>4.2349537037037033E-2</v>
      </c>
      <c r="H27" s="206">
        <f t="shared" ref="H27:H30" si="10">+G27-F27</f>
        <v>3.3263888888888885E-2</v>
      </c>
      <c r="I27" s="197">
        <v>3</v>
      </c>
      <c r="J27" s="200">
        <f t="shared" si="7"/>
        <v>1.157407407407357E-5</v>
      </c>
      <c r="K27" s="206">
        <v>4.2361111111111106E-2</v>
      </c>
      <c r="L27" s="206">
        <v>5.9976851851851858E-2</v>
      </c>
      <c r="M27" s="206">
        <f t="shared" si="8"/>
        <v>1.7615740740740751E-2</v>
      </c>
      <c r="N27" s="197">
        <v>2</v>
      </c>
      <c r="O27" s="368">
        <f t="shared" si="9"/>
        <v>5.9976851851851858E-2</v>
      </c>
      <c r="P27" s="208">
        <f t="shared" ref="P27:P30" si="11">+O27-O$25</f>
        <v>1.3541666666666702E-3</v>
      </c>
      <c r="Q27" s="214">
        <v>18</v>
      </c>
    </row>
    <row r="28" spans="1:17" s="191" customFormat="1" x14ac:dyDescent="0.2">
      <c r="A28" s="364">
        <v>4</v>
      </c>
      <c r="B28" s="365" t="s">
        <v>316</v>
      </c>
      <c r="C28" s="196">
        <v>8.2754629629629619E-3</v>
      </c>
      <c r="D28" s="207">
        <v>5</v>
      </c>
      <c r="E28" s="200">
        <f t="shared" si="6"/>
        <v>1.1226851851851866E-3</v>
      </c>
      <c r="F28" s="196">
        <v>9.3981481481481485E-3</v>
      </c>
      <c r="G28" s="206">
        <v>4.4108796296296299E-2</v>
      </c>
      <c r="H28" s="206">
        <f t="shared" si="10"/>
        <v>3.471064814814815E-2</v>
      </c>
      <c r="I28" s="197">
        <v>4</v>
      </c>
      <c r="J28" s="200">
        <f t="shared" si="7"/>
        <v>1.5046296296295641E-4</v>
      </c>
      <c r="K28" s="206">
        <v>4.4259259259259255E-2</v>
      </c>
      <c r="L28" s="206">
        <v>6.1319444444444447E-2</v>
      </c>
      <c r="M28" s="206">
        <f t="shared" si="8"/>
        <v>1.7060185185185192E-2</v>
      </c>
      <c r="N28" s="197">
        <v>1</v>
      </c>
      <c r="O28" s="368">
        <f t="shared" si="9"/>
        <v>6.1319444444444447E-2</v>
      </c>
      <c r="P28" s="208">
        <f t="shared" si="11"/>
        <v>2.6967592592592599E-3</v>
      </c>
      <c r="Q28" s="214"/>
    </row>
    <row r="29" spans="1:17" s="191" customFormat="1" x14ac:dyDescent="0.2">
      <c r="A29" s="364">
        <v>5</v>
      </c>
      <c r="B29" s="365" t="s">
        <v>119</v>
      </c>
      <c r="C29" s="196">
        <v>8.2407407407407412E-3</v>
      </c>
      <c r="D29" s="357">
        <v>4</v>
      </c>
      <c r="E29" s="200">
        <f t="shared" si="6"/>
        <v>1.0300925925925929E-3</v>
      </c>
      <c r="F29" s="196">
        <v>9.2708333333333341E-3</v>
      </c>
      <c r="G29" s="206">
        <v>4.5266203703703704E-2</v>
      </c>
      <c r="H29" s="206">
        <f t="shared" si="10"/>
        <v>3.5995370370370372E-2</v>
      </c>
      <c r="I29" s="197">
        <v>5</v>
      </c>
      <c r="J29" s="200">
        <f t="shared" si="7"/>
        <v>1.2731481481481621E-4</v>
      </c>
      <c r="K29" s="206">
        <v>4.5393518518518521E-2</v>
      </c>
      <c r="L29" s="206">
        <v>6.3252314814814817E-2</v>
      </c>
      <c r="M29" s="206">
        <f t="shared" si="8"/>
        <v>1.7858796296296296E-2</v>
      </c>
      <c r="N29" s="197">
        <v>3</v>
      </c>
      <c r="O29" s="368">
        <f t="shared" si="9"/>
        <v>6.3252314814814817E-2</v>
      </c>
      <c r="P29" s="208">
        <f t="shared" si="11"/>
        <v>4.6296296296296294E-3</v>
      </c>
      <c r="Q29" s="214">
        <v>17</v>
      </c>
    </row>
    <row r="30" spans="1:17" s="191" customFormat="1" ht="15.75" thickBot="1" x14ac:dyDescent="0.25">
      <c r="A30" s="366">
        <v>6</v>
      </c>
      <c r="B30" s="367" t="s">
        <v>192</v>
      </c>
      <c r="C30" s="198">
        <v>8.0671296296296307E-3</v>
      </c>
      <c r="D30" s="209">
        <v>2</v>
      </c>
      <c r="E30" s="201">
        <f t="shared" si="6"/>
        <v>1.3310185185185178E-3</v>
      </c>
      <c r="F30" s="198">
        <v>9.3981481481481485E-3</v>
      </c>
      <c r="G30" s="211">
        <v>4.8101851851851847E-2</v>
      </c>
      <c r="H30" s="211">
        <f t="shared" si="10"/>
        <v>3.8703703703703699E-2</v>
      </c>
      <c r="I30" s="199">
        <v>6</v>
      </c>
      <c r="J30" s="201">
        <f t="shared" si="7"/>
        <v>3.0092592592592671E-4</v>
      </c>
      <c r="K30" s="211">
        <v>4.8402777777777774E-2</v>
      </c>
      <c r="L30" s="211">
        <v>7.4652777777777776E-2</v>
      </c>
      <c r="M30" s="211">
        <f t="shared" si="8"/>
        <v>2.6250000000000002E-2</v>
      </c>
      <c r="N30" s="199">
        <v>6</v>
      </c>
      <c r="O30" s="369">
        <f t="shared" si="9"/>
        <v>7.4652777777777776E-2</v>
      </c>
      <c r="P30" s="212">
        <f t="shared" si="11"/>
        <v>1.6030092592592589E-2</v>
      </c>
      <c r="Q30" s="239"/>
    </row>
    <row r="31" spans="1:17" ht="27.75" customHeight="1" thickBot="1" x14ac:dyDescent="0.3">
      <c r="A31" s="190"/>
      <c r="B31" s="370" t="s">
        <v>133</v>
      </c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372"/>
      <c r="P31" s="190"/>
      <c r="Q31" s="190"/>
    </row>
    <row r="32" spans="1:17" ht="12.75" x14ac:dyDescent="0.2">
      <c r="A32" s="886" t="s">
        <v>46</v>
      </c>
      <c r="B32" s="888" t="s">
        <v>35</v>
      </c>
      <c r="C32" s="890" t="s">
        <v>36</v>
      </c>
      <c r="D32" s="891"/>
      <c r="E32" s="895" t="s">
        <v>187</v>
      </c>
      <c r="F32" s="890" t="s">
        <v>45</v>
      </c>
      <c r="G32" s="891"/>
      <c r="H32" s="891"/>
      <c r="I32" s="894"/>
      <c r="J32" s="895" t="s">
        <v>187</v>
      </c>
      <c r="K32" s="890" t="s">
        <v>37</v>
      </c>
      <c r="L32" s="891"/>
      <c r="M32" s="891"/>
      <c r="N32" s="894"/>
      <c r="O32" s="891" t="s">
        <v>115</v>
      </c>
      <c r="P32" s="897"/>
      <c r="Q32" s="898" t="s">
        <v>40</v>
      </c>
    </row>
    <row r="33" spans="1:17" ht="26.25" thickBot="1" x14ac:dyDescent="0.25">
      <c r="A33" s="887"/>
      <c r="B33" s="889"/>
      <c r="C33" s="192" t="s">
        <v>47</v>
      </c>
      <c r="D33" s="210" t="s">
        <v>0</v>
      </c>
      <c r="E33" s="896"/>
      <c r="F33" s="192" t="s">
        <v>188</v>
      </c>
      <c r="G33" s="210" t="s">
        <v>189</v>
      </c>
      <c r="H33" s="210" t="s">
        <v>47</v>
      </c>
      <c r="I33" s="195" t="s">
        <v>0</v>
      </c>
      <c r="J33" s="896"/>
      <c r="K33" s="192" t="s">
        <v>188</v>
      </c>
      <c r="L33" s="210" t="s">
        <v>189</v>
      </c>
      <c r="M33" s="210" t="s">
        <v>47</v>
      </c>
      <c r="N33" s="195" t="s">
        <v>0</v>
      </c>
      <c r="O33" s="215" t="s">
        <v>48</v>
      </c>
      <c r="P33" s="210" t="s">
        <v>55</v>
      </c>
      <c r="Q33" s="899"/>
    </row>
    <row r="34" spans="1:17" s="191" customFormat="1" x14ac:dyDescent="0.2">
      <c r="A34" s="359">
        <v>8</v>
      </c>
      <c r="B34" s="217" t="s">
        <v>310</v>
      </c>
      <c r="C34" s="196">
        <v>4.0277777777777777E-3</v>
      </c>
      <c r="D34" s="357">
        <v>1</v>
      </c>
      <c r="E34" s="200">
        <f t="shared" ref="E34:E35" si="12">+F34-C34</f>
        <v>7.9861111111111105E-4</v>
      </c>
      <c r="F34" s="196">
        <v>4.8263888888888887E-3</v>
      </c>
      <c r="G34" s="206">
        <v>2.4988425925925928E-2</v>
      </c>
      <c r="H34" s="206">
        <f t="shared" ref="H34:H35" si="13">+G34-C34</f>
        <v>2.0960648148148152E-2</v>
      </c>
      <c r="I34" s="358">
        <v>1</v>
      </c>
      <c r="J34" s="200">
        <f t="shared" ref="J34" si="14">+K34-G34</f>
        <v>1.041666666666656E-4</v>
      </c>
      <c r="K34" s="206">
        <v>2.5092592592592593E-2</v>
      </c>
      <c r="L34" s="206">
        <v>3.2349537037037038E-2</v>
      </c>
      <c r="M34" s="206">
        <f t="shared" ref="M34" si="15">+L34-K34</f>
        <v>7.2569444444444443E-3</v>
      </c>
      <c r="N34" s="197">
        <v>1</v>
      </c>
      <c r="O34" s="368">
        <f t="shared" ref="O34" si="16">+L34</f>
        <v>3.2349537037037038E-2</v>
      </c>
      <c r="P34" s="208">
        <v>0</v>
      </c>
      <c r="Q34" s="214">
        <v>10</v>
      </c>
    </row>
    <row r="35" spans="1:17" s="191" customFormat="1" x14ac:dyDescent="0.2">
      <c r="A35" s="359">
        <v>9</v>
      </c>
      <c r="B35" s="217" t="s">
        <v>311</v>
      </c>
      <c r="C35" s="196">
        <v>4.3287037037037035E-3</v>
      </c>
      <c r="D35" s="207">
        <v>2</v>
      </c>
      <c r="E35" s="200">
        <f t="shared" si="12"/>
        <v>6.4814814814814856E-4</v>
      </c>
      <c r="F35" s="196">
        <v>4.9768518518518521E-3</v>
      </c>
      <c r="G35" s="206">
        <v>3.125E-2</v>
      </c>
      <c r="H35" s="206">
        <f t="shared" si="13"/>
        <v>2.6921296296296297E-2</v>
      </c>
      <c r="I35" s="197">
        <v>2</v>
      </c>
      <c r="J35" s="200" t="s">
        <v>195</v>
      </c>
      <c r="K35" s="206"/>
      <c r="L35" s="206"/>
      <c r="M35" s="206"/>
      <c r="N35" s="197"/>
      <c r="O35" s="368"/>
      <c r="P35" s="208"/>
      <c r="Q35" s="214"/>
    </row>
  </sheetData>
  <sortState ref="A5:Q21">
    <sortCondition ref="O5:O21"/>
  </sortState>
  <mergeCells count="27">
    <mergeCell ref="A32:A33"/>
    <mergeCell ref="B32:B33"/>
    <mergeCell ref="F32:I32"/>
    <mergeCell ref="O32:P32"/>
    <mergeCell ref="K23:N23"/>
    <mergeCell ref="O23:P23"/>
    <mergeCell ref="A23:A24"/>
    <mergeCell ref="B23:B24"/>
    <mergeCell ref="F23:I23"/>
    <mergeCell ref="K32:N32"/>
    <mergeCell ref="J3:J4"/>
    <mergeCell ref="K3:N3"/>
    <mergeCell ref="O3:P3"/>
    <mergeCell ref="Q3:Q4"/>
    <mergeCell ref="C32:D32"/>
    <mergeCell ref="E32:E33"/>
    <mergeCell ref="J32:J33"/>
    <mergeCell ref="Q32:Q33"/>
    <mergeCell ref="C23:D23"/>
    <mergeCell ref="E23:E24"/>
    <mergeCell ref="J23:J24"/>
    <mergeCell ref="Q23:Q24"/>
    <mergeCell ref="A3:A4"/>
    <mergeCell ref="B3:B4"/>
    <mergeCell ref="C3:D3"/>
    <mergeCell ref="E3:E4"/>
    <mergeCell ref="F3:I3"/>
  </mergeCells>
  <phoneticPr fontId="12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Roman,obyčejné"&amp;12&amp;A</oddHeader>
    <oddFooter>&amp;C&amp;"Times New Roman,obyčejné"&amp;12Stránka 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zoomScale="68" zoomScaleNormal="68" workbookViewId="0">
      <selection activeCell="H28" sqref="H28"/>
    </sheetView>
  </sheetViews>
  <sheetFormatPr defaultColWidth="11.5703125" defaultRowHeight="12.75" x14ac:dyDescent="0.2"/>
  <cols>
    <col min="1" max="1" width="10" style="155" customWidth="1"/>
    <col min="2" max="2" width="29" style="191" customWidth="1"/>
    <col min="3" max="3" width="12.85546875" style="53" customWidth="1"/>
    <col min="4" max="4" width="11.5703125" style="54"/>
    <col min="5" max="5" width="13" style="55" customWidth="1"/>
    <col min="6" max="6" width="13.5703125" style="54" customWidth="1"/>
    <col min="7" max="16384" width="11.5703125" style="191"/>
  </cols>
  <sheetData>
    <row r="1" spans="1:6" ht="38.25" customHeight="1" x14ac:dyDescent="0.2">
      <c r="A1" s="902" t="s">
        <v>337</v>
      </c>
      <c r="B1" s="902"/>
      <c r="C1" s="902"/>
      <c r="D1" s="902"/>
      <c r="E1" s="902"/>
      <c r="F1" s="902"/>
    </row>
    <row r="2" spans="1:6" ht="13.5" thickBot="1" x14ac:dyDescent="0.25"/>
    <row r="3" spans="1:6" ht="15.75" thickBot="1" x14ac:dyDescent="0.25">
      <c r="A3" s="60" t="s">
        <v>46</v>
      </c>
      <c r="B3" s="61" t="s">
        <v>35</v>
      </c>
      <c r="C3" s="62" t="s">
        <v>38</v>
      </c>
      <c r="D3" s="63" t="s">
        <v>53</v>
      </c>
      <c r="E3" s="237" t="s">
        <v>39</v>
      </c>
      <c r="F3" s="232" t="s">
        <v>40</v>
      </c>
    </row>
    <row r="4" spans="1:6" ht="15" x14ac:dyDescent="0.25">
      <c r="A4" s="240">
        <v>1</v>
      </c>
      <c r="B4" s="382" t="s">
        <v>30</v>
      </c>
      <c r="C4" s="241" t="s">
        <v>84</v>
      </c>
      <c r="D4" s="242" t="s">
        <v>84</v>
      </c>
      <c r="E4" s="745">
        <f t="shared" ref="E4:E19" si="0">C4+D4</f>
        <v>2</v>
      </c>
      <c r="F4" s="747">
        <v>20</v>
      </c>
    </row>
    <row r="5" spans="1:6" ht="15" x14ac:dyDescent="0.25">
      <c r="A5" s="227">
        <v>2</v>
      </c>
      <c r="B5" s="383" t="s">
        <v>33</v>
      </c>
      <c r="C5" s="58" t="s">
        <v>82</v>
      </c>
      <c r="D5" s="58" t="s">
        <v>79</v>
      </c>
      <c r="E5" s="746">
        <f t="shared" si="0"/>
        <v>5</v>
      </c>
      <c r="F5" s="748">
        <v>19</v>
      </c>
    </row>
    <row r="6" spans="1:6" ht="15" x14ac:dyDescent="0.25">
      <c r="A6" s="226">
        <v>3</v>
      </c>
      <c r="B6" s="383" t="s">
        <v>42</v>
      </c>
      <c r="C6" s="58" t="s">
        <v>79</v>
      </c>
      <c r="D6" s="58" t="s">
        <v>80</v>
      </c>
      <c r="E6" s="746">
        <f t="shared" si="0"/>
        <v>9</v>
      </c>
      <c r="F6" s="748">
        <v>18</v>
      </c>
    </row>
    <row r="7" spans="1:6" ht="15" x14ac:dyDescent="0.25">
      <c r="A7" s="227">
        <v>4</v>
      </c>
      <c r="B7" s="236" t="s">
        <v>28</v>
      </c>
      <c r="C7" s="56" t="s">
        <v>96</v>
      </c>
      <c r="D7" s="57" t="s">
        <v>82</v>
      </c>
      <c r="E7" s="746">
        <f t="shared" si="0"/>
        <v>12</v>
      </c>
      <c r="F7" s="748">
        <v>17</v>
      </c>
    </row>
    <row r="8" spans="1:6" ht="15" x14ac:dyDescent="0.25">
      <c r="A8" s="226">
        <v>5</v>
      </c>
      <c r="B8" s="376" t="s">
        <v>65</v>
      </c>
      <c r="C8" s="58" t="s">
        <v>83</v>
      </c>
      <c r="D8" s="58" t="s">
        <v>83</v>
      </c>
      <c r="E8" s="746">
        <f t="shared" si="0"/>
        <v>12</v>
      </c>
      <c r="F8" s="748">
        <v>16</v>
      </c>
    </row>
    <row r="9" spans="1:6" ht="15.75" customHeight="1" x14ac:dyDescent="0.25">
      <c r="A9" s="227">
        <v>6</v>
      </c>
      <c r="B9" s="235" t="s">
        <v>51</v>
      </c>
      <c r="C9" s="56" t="s">
        <v>78</v>
      </c>
      <c r="D9" s="57" t="s">
        <v>96</v>
      </c>
      <c r="E9" s="746">
        <f t="shared" si="0"/>
        <v>14</v>
      </c>
      <c r="F9" s="748">
        <v>15</v>
      </c>
    </row>
    <row r="10" spans="1:6" ht="15" x14ac:dyDescent="0.25">
      <c r="A10" s="226">
        <v>7</v>
      </c>
      <c r="B10" s="716" t="s">
        <v>62</v>
      </c>
      <c r="C10" s="56" t="s">
        <v>77</v>
      </c>
      <c r="D10" s="57" t="s">
        <v>97</v>
      </c>
      <c r="E10" s="746">
        <f t="shared" si="0"/>
        <v>17</v>
      </c>
      <c r="F10" s="748">
        <v>14</v>
      </c>
    </row>
    <row r="11" spans="1:6" ht="15" x14ac:dyDescent="0.25">
      <c r="A11" s="227">
        <v>8</v>
      </c>
      <c r="B11" s="236" t="s">
        <v>43</v>
      </c>
      <c r="C11" s="56" t="s">
        <v>90</v>
      </c>
      <c r="D11" s="57" t="s">
        <v>78</v>
      </c>
      <c r="E11" s="746">
        <f t="shared" si="0"/>
        <v>17</v>
      </c>
      <c r="F11" s="748">
        <v>13</v>
      </c>
    </row>
    <row r="12" spans="1:6" ht="15.75" customHeight="1" x14ac:dyDescent="0.25">
      <c r="A12" s="226">
        <v>9</v>
      </c>
      <c r="B12" s="235" t="s">
        <v>105</v>
      </c>
      <c r="C12" s="56" t="s">
        <v>81</v>
      </c>
      <c r="D12" s="57" t="s">
        <v>91</v>
      </c>
      <c r="E12" s="746">
        <f t="shared" si="0"/>
        <v>18</v>
      </c>
      <c r="F12" s="748"/>
    </row>
    <row r="13" spans="1:6" ht="15.75" customHeight="1" x14ac:dyDescent="0.25">
      <c r="A13" s="227">
        <v>10</v>
      </c>
      <c r="B13" s="235" t="s">
        <v>72</v>
      </c>
      <c r="C13" s="58" t="s">
        <v>97</v>
      </c>
      <c r="D13" s="58" t="s">
        <v>94</v>
      </c>
      <c r="E13" s="746">
        <f t="shared" si="0"/>
        <v>29</v>
      </c>
      <c r="F13" s="748"/>
    </row>
    <row r="14" spans="1:6" ht="15.75" customHeight="1" x14ac:dyDescent="0.25">
      <c r="A14" s="226">
        <v>11</v>
      </c>
      <c r="B14" s="235" t="s">
        <v>144</v>
      </c>
      <c r="C14" s="56" t="s">
        <v>91</v>
      </c>
      <c r="D14" s="57" t="s">
        <v>98</v>
      </c>
      <c r="E14" s="746">
        <f t="shared" si="0"/>
        <v>30</v>
      </c>
      <c r="F14" s="748">
        <v>12</v>
      </c>
    </row>
    <row r="15" spans="1:6" ht="15" x14ac:dyDescent="0.25">
      <c r="A15" s="227">
        <v>12</v>
      </c>
      <c r="B15" s="235" t="s">
        <v>34</v>
      </c>
      <c r="C15" s="56" t="s">
        <v>101</v>
      </c>
      <c r="D15" s="57" t="s">
        <v>339</v>
      </c>
      <c r="E15" s="746">
        <f t="shared" si="0"/>
        <v>40</v>
      </c>
      <c r="F15" s="748">
        <v>11</v>
      </c>
    </row>
    <row r="16" spans="1:6" ht="15.75" customHeight="1" x14ac:dyDescent="0.25">
      <c r="A16" s="226">
        <v>13</v>
      </c>
      <c r="B16" s="716" t="s">
        <v>297</v>
      </c>
      <c r="C16" s="59">
        <v>16</v>
      </c>
      <c r="D16" s="59">
        <v>25</v>
      </c>
      <c r="E16" s="746">
        <f t="shared" si="0"/>
        <v>41</v>
      </c>
      <c r="F16" s="748">
        <v>10</v>
      </c>
    </row>
    <row r="17" spans="1:6" ht="15" x14ac:dyDescent="0.25">
      <c r="A17" s="227">
        <v>14</v>
      </c>
      <c r="B17" s="236" t="s">
        <v>123</v>
      </c>
      <c r="C17" s="56" t="s">
        <v>338</v>
      </c>
      <c r="D17" s="57" t="s">
        <v>95</v>
      </c>
      <c r="E17" s="746">
        <f t="shared" si="0"/>
        <v>41</v>
      </c>
      <c r="F17" s="748">
        <v>9</v>
      </c>
    </row>
    <row r="18" spans="1:6" ht="15" x14ac:dyDescent="0.25">
      <c r="A18" s="226">
        <v>15</v>
      </c>
      <c r="B18" s="235" t="s">
        <v>32</v>
      </c>
      <c r="C18" s="58" t="s">
        <v>196</v>
      </c>
      <c r="D18" s="58" t="s">
        <v>102</v>
      </c>
      <c r="E18" s="746">
        <f t="shared" si="0"/>
        <v>45</v>
      </c>
      <c r="F18" s="748">
        <v>8</v>
      </c>
    </row>
    <row r="19" spans="1:6" ht="15.75" thickBot="1" x14ac:dyDescent="0.3">
      <c r="A19" s="387">
        <v>16</v>
      </c>
      <c r="B19" s="758" t="s">
        <v>44</v>
      </c>
      <c r="C19" s="763"/>
      <c r="D19" s="764" t="s">
        <v>196</v>
      </c>
      <c r="E19" s="759">
        <f t="shared" si="0"/>
        <v>21</v>
      </c>
      <c r="F19" s="748">
        <v>7</v>
      </c>
    </row>
    <row r="20" spans="1:6" ht="15" x14ac:dyDescent="0.25">
      <c r="A20" s="68"/>
      <c r="B20" s="69"/>
      <c r="C20" s="70"/>
      <c r="D20" s="71"/>
      <c r="E20" s="72"/>
      <c r="F20" s="234"/>
    </row>
    <row r="21" spans="1:6" ht="15.75" thickBot="1" x14ac:dyDescent="0.3">
      <c r="A21" s="68"/>
      <c r="B21" s="69"/>
      <c r="C21" s="70"/>
      <c r="D21" s="71"/>
      <c r="E21" s="72"/>
      <c r="F21" s="234"/>
    </row>
    <row r="22" spans="1:6" ht="15.75" thickBot="1" x14ac:dyDescent="0.25">
      <c r="A22" s="73" t="s">
        <v>46</v>
      </c>
      <c r="B22" s="74" t="s">
        <v>35</v>
      </c>
      <c r="C22" s="377" t="s">
        <v>38</v>
      </c>
      <c r="D22" s="378" t="s">
        <v>53</v>
      </c>
      <c r="E22" s="75" t="s">
        <v>39</v>
      </c>
      <c r="F22" s="379" t="s">
        <v>40</v>
      </c>
    </row>
    <row r="23" spans="1:6" ht="15" x14ac:dyDescent="0.25">
      <c r="A23" s="720">
        <v>1</v>
      </c>
      <c r="B23" s="721" t="s">
        <v>217</v>
      </c>
      <c r="C23" s="722" t="s">
        <v>93</v>
      </c>
      <c r="D23" s="723">
        <v>11</v>
      </c>
      <c r="E23" s="739">
        <f t="shared" ref="E23:E31" si="1">C23+D23</f>
        <v>22</v>
      </c>
      <c r="F23" s="742">
        <v>20</v>
      </c>
    </row>
    <row r="24" spans="1:6" ht="15" x14ac:dyDescent="0.25">
      <c r="A24" s="385">
        <v>2</v>
      </c>
      <c r="B24" s="380" t="s">
        <v>139</v>
      </c>
      <c r="C24" s="79" t="s">
        <v>92</v>
      </c>
      <c r="D24" s="80" t="s">
        <v>92</v>
      </c>
      <c r="E24" s="740">
        <f t="shared" si="1"/>
        <v>28</v>
      </c>
      <c r="F24" s="743"/>
    </row>
    <row r="25" spans="1:6" ht="15" x14ac:dyDescent="0.25">
      <c r="A25" s="384">
        <v>3</v>
      </c>
      <c r="B25" s="380" t="s">
        <v>194</v>
      </c>
      <c r="C25" s="76" t="s">
        <v>340</v>
      </c>
      <c r="D25" s="78">
        <v>15</v>
      </c>
      <c r="E25" s="740">
        <f t="shared" si="1"/>
        <v>30</v>
      </c>
      <c r="F25" s="743"/>
    </row>
    <row r="26" spans="1:6" ht="15" x14ac:dyDescent="0.25">
      <c r="A26" s="385">
        <v>4</v>
      </c>
      <c r="B26" s="380" t="s">
        <v>138</v>
      </c>
      <c r="C26" s="76" t="s">
        <v>338</v>
      </c>
      <c r="D26" s="76" t="s">
        <v>90</v>
      </c>
      <c r="E26" s="740">
        <f t="shared" si="1"/>
        <v>31</v>
      </c>
      <c r="F26" s="743">
        <v>19</v>
      </c>
    </row>
    <row r="27" spans="1:6" ht="15" x14ac:dyDescent="0.25">
      <c r="A27" s="384">
        <v>5</v>
      </c>
      <c r="B27" s="717" t="s">
        <v>334</v>
      </c>
      <c r="C27" s="79" t="s">
        <v>339</v>
      </c>
      <c r="D27" s="80" t="s">
        <v>101</v>
      </c>
      <c r="E27" s="740">
        <f t="shared" si="1"/>
        <v>40</v>
      </c>
      <c r="F27" s="743"/>
    </row>
    <row r="28" spans="1:6" ht="15" x14ac:dyDescent="0.25">
      <c r="A28" s="385">
        <v>6</v>
      </c>
      <c r="B28" s="380" t="s">
        <v>89</v>
      </c>
      <c r="C28" s="76" t="s">
        <v>196</v>
      </c>
      <c r="D28" s="77">
        <v>19</v>
      </c>
      <c r="E28" s="740">
        <f t="shared" si="1"/>
        <v>40</v>
      </c>
      <c r="F28" s="743">
        <v>18</v>
      </c>
    </row>
    <row r="29" spans="1:6" ht="15" x14ac:dyDescent="0.25">
      <c r="A29" s="384">
        <v>7</v>
      </c>
      <c r="B29" s="380" t="s">
        <v>146</v>
      </c>
      <c r="C29" s="77">
        <v>25</v>
      </c>
      <c r="D29" s="77">
        <v>27</v>
      </c>
      <c r="E29" s="740">
        <f t="shared" si="1"/>
        <v>52</v>
      </c>
      <c r="F29" s="743"/>
    </row>
    <row r="30" spans="1:6" ht="15" x14ac:dyDescent="0.25">
      <c r="A30" s="385">
        <v>8</v>
      </c>
      <c r="B30" s="381" t="s">
        <v>88</v>
      </c>
      <c r="C30" s="76" t="s">
        <v>100</v>
      </c>
      <c r="D30" s="78"/>
      <c r="E30" s="740">
        <f t="shared" si="1"/>
        <v>25</v>
      </c>
      <c r="F30" s="743"/>
    </row>
    <row r="31" spans="1:6" ht="15.75" thickBot="1" x14ac:dyDescent="0.3">
      <c r="A31" s="724">
        <v>9</v>
      </c>
      <c r="B31" s="386" t="s">
        <v>302</v>
      </c>
      <c r="C31" s="718"/>
      <c r="D31" s="719" t="s">
        <v>342</v>
      </c>
      <c r="E31" s="741">
        <f t="shared" si="1"/>
        <v>26</v>
      </c>
      <c r="F31" s="744"/>
    </row>
    <row r="32" spans="1:6" x14ac:dyDescent="0.2">
      <c r="F32" s="233"/>
    </row>
    <row r="33" spans="1:7" x14ac:dyDescent="0.2">
      <c r="F33" s="233"/>
    </row>
    <row r="34" spans="1:7" ht="18" x14ac:dyDescent="0.2">
      <c r="A34" s="430" t="s">
        <v>344</v>
      </c>
      <c r="B34" s="458"/>
      <c r="C34" s="430"/>
      <c r="D34" s="430"/>
      <c r="E34" s="459"/>
      <c r="F34" s="457"/>
      <c r="G34" s="457"/>
    </row>
    <row r="35" spans="1:7" ht="13.5" thickBot="1" x14ac:dyDescent="0.25">
      <c r="A35" s="459"/>
      <c r="B35" s="458"/>
      <c r="C35" s="458"/>
      <c r="D35" s="457"/>
      <c r="E35" s="457"/>
      <c r="F35" s="457"/>
      <c r="G35" s="457"/>
    </row>
    <row r="36" spans="1:7" ht="16.5" thickBot="1" x14ac:dyDescent="0.25">
      <c r="A36" s="727" t="s">
        <v>0</v>
      </c>
      <c r="B36" s="471" t="s">
        <v>1</v>
      </c>
      <c r="C36" s="728" t="s">
        <v>38</v>
      </c>
      <c r="D36" s="378" t="s">
        <v>53</v>
      </c>
      <c r="E36" s="75" t="s">
        <v>39</v>
      </c>
      <c r="F36" s="379" t="s">
        <v>40</v>
      </c>
    </row>
    <row r="37" spans="1:7" ht="15.75" x14ac:dyDescent="0.25">
      <c r="A37" s="760">
        <v>1</v>
      </c>
      <c r="B37" s="749" t="s">
        <v>106</v>
      </c>
      <c r="C37" s="732" t="s">
        <v>80</v>
      </c>
      <c r="D37" s="732" t="s">
        <v>77</v>
      </c>
      <c r="E37" s="735">
        <f>C37+D37</f>
        <v>11</v>
      </c>
      <c r="F37" s="738">
        <v>10</v>
      </c>
    </row>
    <row r="38" spans="1:7" ht="15.75" x14ac:dyDescent="0.25">
      <c r="A38" s="761">
        <v>2</v>
      </c>
      <c r="B38" s="729" t="s">
        <v>107</v>
      </c>
      <c r="C38" s="730">
        <v>7</v>
      </c>
      <c r="D38" s="730">
        <v>9</v>
      </c>
      <c r="E38" s="736">
        <f>C38+D38</f>
        <v>16</v>
      </c>
      <c r="F38" s="432">
        <v>9</v>
      </c>
    </row>
    <row r="39" spans="1:7" ht="15.75" x14ac:dyDescent="0.25">
      <c r="A39" s="761">
        <v>3</v>
      </c>
      <c r="B39" s="731" t="s">
        <v>143</v>
      </c>
      <c r="C39" s="730" t="s">
        <v>339</v>
      </c>
      <c r="D39" s="730" t="s">
        <v>99</v>
      </c>
      <c r="E39" s="736">
        <f>C39+D39</f>
        <v>41</v>
      </c>
      <c r="F39" s="432">
        <v>8</v>
      </c>
    </row>
    <row r="40" spans="1:7" ht="15.75" x14ac:dyDescent="0.25">
      <c r="A40" s="761">
        <v>4</v>
      </c>
      <c r="B40" s="729" t="s">
        <v>141</v>
      </c>
      <c r="C40" s="730" t="s">
        <v>339</v>
      </c>
      <c r="D40" s="730" t="s">
        <v>343</v>
      </c>
      <c r="E40" s="736">
        <f>C40+D40</f>
        <v>51</v>
      </c>
      <c r="F40" s="432">
        <v>7</v>
      </c>
      <c r="G40" s="190"/>
    </row>
    <row r="41" spans="1:7" ht="16.5" thickBot="1" x14ac:dyDescent="0.3">
      <c r="A41" s="762">
        <v>4</v>
      </c>
      <c r="B41" s="733" t="s">
        <v>142</v>
      </c>
      <c r="C41" s="734" t="s">
        <v>339</v>
      </c>
      <c r="D41" s="734" t="s">
        <v>343</v>
      </c>
      <c r="E41" s="737">
        <f>C41+D41</f>
        <v>51</v>
      </c>
      <c r="F41" s="434">
        <v>7</v>
      </c>
      <c r="G41" s="190"/>
    </row>
    <row r="42" spans="1:7" x14ac:dyDescent="0.2">
      <c r="A42" s="191"/>
      <c r="B42" s="155"/>
      <c r="C42" s="191"/>
      <c r="D42" s="53"/>
      <c r="E42" s="54"/>
      <c r="F42" s="55"/>
      <c r="G42" s="233"/>
    </row>
    <row r="43" spans="1:7" ht="15" x14ac:dyDescent="0.25">
      <c r="A43" s="191"/>
      <c r="B43" s="231"/>
      <c r="C43" s="64"/>
      <c r="D43" s="65"/>
      <c r="E43" s="66"/>
      <c r="F43" s="230"/>
      <c r="G43" s="67"/>
    </row>
    <row r="44" spans="1:7" ht="18" x14ac:dyDescent="0.25">
      <c r="A44" s="690" t="s">
        <v>330</v>
      </c>
      <c r="B44" s="190"/>
      <c r="C44" s="691"/>
      <c r="D44" s="691"/>
      <c r="E44" s="4"/>
      <c r="F44" s="4"/>
    </row>
    <row r="45" spans="1:7" x14ac:dyDescent="0.2">
      <c r="A45" s="4"/>
      <c r="B45" s="190"/>
      <c r="C45" s="692" t="s">
        <v>283</v>
      </c>
      <c r="D45" s="692" t="s">
        <v>318</v>
      </c>
      <c r="E45" s="693" t="s">
        <v>319</v>
      </c>
      <c r="F45" s="693" t="s">
        <v>320</v>
      </c>
    </row>
    <row r="46" spans="1:7" x14ac:dyDescent="0.2">
      <c r="A46" s="694">
        <v>1</v>
      </c>
      <c r="B46" s="699" t="s">
        <v>30</v>
      </c>
      <c r="C46" s="696">
        <v>2.7777777777777779E-3</v>
      </c>
      <c r="D46" s="696">
        <v>3.0659722222222224E-2</v>
      </c>
      <c r="E46" s="697">
        <f t="shared" ref="E46:E57" si="2">D46-C46</f>
        <v>2.7881944444444445E-2</v>
      </c>
      <c r="F46" s="375"/>
    </row>
    <row r="47" spans="1:7" x14ac:dyDescent="0.2">
      <c r="A47" s="706">
        <v>2</v>
      </c>
      <c r="B47" s="699" t="s">
        <v>42</v>
      </c>
      <c r="C47" s="696">
        <v>5.2777777777777778E-2</v>
      </c>
      <c r="D47" s="696">
        <v>8.7395833333333339E-2</v>
      </c>
      <c r="E47" s="697">
        <f t="shared" si="2"/>
        <v>3.4618055555555562E-2</v>
      </c>
      <c r="F47" s="698">
        <f>E47-E46</f>
        <v>6.7361111111111163E-3</v>
      </c>
    </row>
    <row r="48" spans="1:7" x14ac:dyDescent="0.2">
      <c r="A48" s="694">
        <v>3</v>
      </c>
      <c r="B48" s="699" t="s">
        <v>33</v>
      </c>
      <c r="C48" s="696">
        <v>4.8611111111111112E-3</v>
      </c>
      <c r="D48" s="696">
        <v>4.0381944444444443E-2</v>
      </c>
      <c r="E48" s="697">
        <f t="shared" si="2"/>
        <v>3.5520833333333335E-2</v>
      </c>
      <c r="F48" s="698">
        <f t="shared" ref="F48:F57" si="3">E48-E47</f>
        <v>9.0277777777777318E-4</v>
      </c>
    </row>
    <row r="49" spans="1:6" x14ac:dyDescent="0.2">
      <c r="A49" s="706">
        <v>4</v>
      </c>
      <c r="B49" s="699" t="s">
        <v>331</v>
      </c>
      <c r="C49" s="696">
        <v>8.3333333333333332E-3</v>
      </c>
      <c r="D49" s="696">
        <v>4.5879629629629631E-2</v>
      </c>
      <c r="E49" s="697">
        <f t="shared" si="2"/>
        <v>3.75462962962963E-2</v>
      </c>
      <c r="F49" s="698">
        <f t="shared" si="3"/>
        <v>2.025462962962965E-3</v>
      </c>
    </row>
    <row r="50" spans="1:6" x14ac:dyDescent="0.2">
      <c r="A50" s="694">
        <v>5</v>
      </c>
      <c r="B50" s="699" t="s">
        <v>51</v>
      </c>
      <c r="C50" s="696">
        <v>1.0416666666666666E-2</v>
      </c>
      <c r="D50" s="696">
        <v>5.0092592592592598E-2</v>
      </c>
      <c r="E50" s="697">
        <f t="shared" si="2"/>
        <v>3.9675925925925934E-2</v>
      </c>
      <c r="F50" s="698">
        <f t="shared" si="3"/>
        <v>2.1296296296296341E-3</v>
      </c>
    </row>
    <row r="51" spans="1:6" x14ac:dyDescent="0.2">
      <c r="A51" s="706">
        <v>6</v>
      </c>
      <c r="B51" s="699" t="s">
        <v>65</v>
      </c>
      <c r="C51" s="696">
        <v>1.4583333333333332E-2</v>
      </c>
      <c r="D51" s="696">
        <v>5.4305555555555551E-2</v>
      </c>
      <c r="E51" s="697">
        <f t="shared" si="2"/>
        <v>3.9722222222222221E-2</v>
      </c>
      <c r="F51" s="698">
        <f t="shared" si="3"/>
        <v>4.6296296296287343E-5</v>
      </c>
    </row>
    <row r="52" spans="1:6" x14ac:dyDescent="0.2">
      <c r="A52" s="700">
        <v>7</v>
      </c>
      <c r="B52" s="701" t="s">
        <v>332</v>
      </c>
      <c r="C52" s="702">
        <v>4.1666666666666666E-3</v>
      </c>
      <c r="D52" s="702">
        <v>4.5902777777777772E-2</v>
      </c>
      <c r="E52" s="703">
        <f t="shared" si="2"/>
        <v>4.1736111111111106E-2</v>
      </c>
      <c r="F52" s="704">
        <f t="shared" si="3"/>
        <v>2.0138888888888845E-3</v>
      </c>
    </row>
    <row r="53" spans="1:6" x14ac:dyDescent="0.2">
      <c r="A53" s="706">
        <v>8</v>
      </c>
      <c r="B53" s="699" t="s">
        <v>105</v>
      </c>
      <c r="C53" s="696">
        <v>1.1805555555555555E-2</v>
      </c>
      <c r="D53" s="696">
        <v>5.4305555555555551E-2</v>
      </c>
      <c r="E53" s="697">
        <f t="shared" si="2"/>
        <v>4.2499999999999996E-2</v>
      </c>
      <c r="F53" s="698">
        <f t="shared" si="3"/>
        <v>7.6388888888889034E-4</v>
      </c>
    </row>
    <row r="54" spans="1:6" x14ac:dyDescent="0.2">
      <c r="A54" s="694">
        <v>9</v>
      </c>
      <c r="B54" s="707" t="s">
        <v>28</v>
      </c>
      <c r="C54" s="708">
        <v>3.6805555555555557E-2</v>
      </c>
      <c r="D54" s="708">
        <v>7.9791666666666664E-2</v>
      </c>
      <c r="E54" s="709">
        <f t="shared" si="2"/>
        <v>4.2986111111111107E-2</v>
      </c>
      <c r="F54" s="698">
        <f t="shared" si="3"/>
        <v>4.8611111111111077E-4</v>
      </c>
    </row>
    <row r="55" spans="1:6" x14ac:dyDescent="0.2">
      <c r="A55" s="710">
        <v>10</v>
      </c>
      <c r="B55" s="711" t="s">
        <v>144</v>
      </c>
      <c r="C55" s="712">
        <v>2.0833333333333333E-3</v>
      </c>
      <c r="D55" s="712">
        <v>4.5925925925925926E-2</v>
      </c>
      <c r="E55" s="713">
        <f t="shared" si="2"/>
        <v>4.3842592592592593E-2</v>
      </c>
      <c r="F55" s="714">
        <f t="shared" si="3"/>
        <v>8.5648148148148584E-4</v>
      </c>
    </row>
    <row r="56" spans="1:6" x14ac:dyDescent="0.2">
      <c r="A56" s="700">
        <v>11</v>
      </c>
      <c r="B56" s="705" t="s">
        <v>239</v>
      </c>
      <c r="C56" s="702">
        <v>3.472222222222222E-3</v>
      </c>
      <c r="D56" s="702">
        <v>4.7743055555555552E-2</v>
      </c>
      <c r="E56" s="703">
        <f t="shared" si="2"/>
        <v>4.4270833333333329E-2</v>
      </c>
      <c r="F56" s="704">
        <f t="shared" si="3"/>
        <v>4.2824074074073598E-4</v>
      </c>
    </row>
    <row r="57" spans="1:6" x14ac:dyDescent="0.2">
      <c r="A57" s="706">
        <v>12</v>
      </c>
      <c r="B57" s="699" t="s">
        <v>43</v>
      </c>
      <c r="C57" s="696">
        <v>1.3888888888888888E-2</v>
      </c>
      <c r="D57" s="696">
        <v>5.8680555555555548E-2</v>
      </c>
      <c r="E57" s="697">
        <f t="shared" si="2"/>
        <v>4.479166666666666E-2</v>
      </c>
      <c r="F57" s="698">
        <f t="shared" si="3"/>
        <v>5.2083333333333148E-4</v>
      </c>
    </row>
    <row r="58" spans="1:6" x14ac:dyDescent="0.2">
      <c r="A58" s="694">
        <v>13</v>
      </c>
      <c r="B58" s="695" t="s">
        <v>72</v>
      </c>
      <c r="C58" s="696">
        <v>1.3194444444444444E-2</v>
      </c>
      <c r="D58" s="696">
        <v>6.340277777777778E-2</v>
      </c>
      <c r="E58" s="697">
        <f t="shared" ref="E58:E70" si="4">D58-C58</f>
        <v>5.0208333333333334E-2</v>
      </c>
      <c r="F58" s="698">
        <f t="shared" ref="F58:F69" si="5">E58-E57</f>
        <v>5.4166666666666738E-3</v>
      </c>
    </row>
    <row r="59" spans="1:6" x14ac:dyDescent="0.2">
      <c r="A59" s="700">
        <v>14</v>
      </c>
      <c r="B59" s="705" t="s">
        <v>139</v>
      </c>
      <c r="C59" s="702">
        <v>5.5555555555555558E-3</v>
      </c>
      <c r="D59" s="702">
        <v>5.9699074074074071E-2</v>
      </c>
      <c r="E59" s="703">
        <f t="shared" si="4"/>
        <v>5.4143518518518514E-2</v>
      </c>
      <c r="F59" s="704">
        <f t="shared" si="5"/>
        <v>3.9351851851851805E-3</v>
      </c>
    </row>
    <row r="60" spans="1:6" x14ac:dyDescent="0.2">
      <c r="A60" s="700">
        <v>15</v>
      </c>
      <c r="B60" s="701" t="s">
        <v>194</v>
      </c>
      <c r="C60" s="702">
        <v>6.2499999999999995E-3</v>
      </c>
      <c r="D60" s="702">
        <v>6.0914351851851851E-2</v>
      </c>
      <c r="E60" s="703">
        <f t="shared" si="4"/>
        <v>5.4664351851851853E-2</v>
      </c>
      <c r="F60" s="704">
        <f t="shared" si="5"/>
        <v>5.2083333333333842E-4</v>
      </c>
    </row>
    <row r="61" spans="1:6" x14ac:dyDescent="0.2">
      <c r="A61" s="710">
        <v>16</v>
      </c>
      <c r="B61" s="715" t="s">
        <v>297</v>
      </c>
      <c r="C61" s="712">
        <v>6.9444444444444441E-3</v>
      </c>
      <c r="D61" s="712">
        <v>6.1724537037037036E-2</v>
      </c>
      <c r="E61" s="713">
        <f t="shared" si="4"/>
        <v>5.4780092592592589E-2</v>
      </c>
      <c r="F61" s="714">
        <f t="shared" si="5"/>
        <v>1.157407407407357E-4</v>
      </c>
    </row>
    <row r="62" spans="1:6" x14ac:dyDescent="0.2">
      <c r="A62" s="710">
        <v>17</v>
      </c>
      <c r="B62" s="711" t="s">
        <v>34</v>
      </c>
      <c r="C62" s="712">
        <v>0</v>
      </c>
      <c r="D62" s="712">
        <v>5.5254629629629626E-2</v>
      </c>
      <c r="E62" s="713">
        <f t="shared" si="4"/>
        <v>5.5254629629629626E-2</v>
      </c>
      <c r="F62" s="714">
        <f t="shared" si="5"/>
        <v>4.745370370370372E-4</v>
      </c>
    </row>
    <row r="63" spans="1:6" x14ac:dyDescent="0.2">
      <c r="A63" s="700">
        <v>18</v>
      </c>
      <c r="B63" s="701" t="s">
        <v>138</v>
      </c>
      <c r="C63" s="702">
        <v>1.1111111111111112E-2</v>
      </c>
      <c r="D63" s="702">
        <v>6.8379629629629637E-2</v>
      </c>
      <c r="E63" s="703">
        <f t="shared" si="4"/>
        <v>5.7268518518518524E-2</v>
      </c>
      <c r="F63" s="704">
        <f t="shared" si="5"/>
        <v>2.0138888888888984E-3</v>
      </c>
    </row>
    <row r="64" spans="1:6" x14ac:dyDescent="0.2">
      <c r="A64" s="694">
        <v>19</v>
      </c>
      <c r="B64" s="699" t="s">
        <v>123</v>
      </c>
      <c r="C64" s="696">
        <v>1.2499999999999999E-2</v>
      </c>
      <c r="D64" s="696">
        <v>7.9849537037037038E-2</v>
      </c>
      <c r="E64" s="697">
        <f t="shared" si="4"/>
        <v>6.7349537037037041E-2</v>
      </c>
      <c r="F64" s="698">
        <f t="shared" si="5"/>
        <v>1.0081018518518517E-2</v>
      </c>
    </row>
    <row r="65" spans="1:6" x14ac:dyDescent="0.2">
      <c r="A65" s="700">
        <v>20</v>
      </c>
      <c r="B65" s="705" t="s">
        <v>89</v>
      </c>
      <c r="C65" s="702">
        <v>7.6388888888888886E-3</v>
      </c>
      <c r="D65" s="702">
        <v>7.5960648148148138E-2</v>
      </c>
      <c r="E65" s="703">
        <f t="shared" si="4"/>
        <v>6.8321759259259249E-2</v>
      </c>
      <c r="F65" s="704">
        <f t="shared" si="5"/>
        <v>9.7222222222220767E-4</v>
      </c>
    </row>
    <row r="66" spans="1:6" x14ac:dyDescent="0.2">
      <c r="A66" s="694">
        <v>21</v>
      </c>
      <c r="B66" s="707" t="s">
        <v>32</v>
      </c>
      <c r="C66" s="708">
        <v>1.5277777777777777E-2</v>
      </c>
      <c r="D66" s="708">
        <v>8.6087962962962963E-2</v>
      </c>
      <c r="E66" s="709">
        <f t="shared" si="4"/>
        <v>7.0810185185185184E-2</v>
      </c>
      <c r="F66" s="698">
        <f t="shared" si="5"/>
        <v>2.4884259259259356E-3</v>
      </c>
    </row>
    <row r="67" spans="1:6" x14ac:dyDescent="0.2">
      <c r="A67" s="700">
        <v>22</v>
      </c>
      <c r="B67" s="705" t="s">
        <v>334</v>
      </c>
      <c r="C67" s="702">
        <v>1.3888888888888889E-3</v>
      </c>
      <c r="D67" s="702">
        <v>7.6828703703703705E-2</v>
      </c>
      <c r="E67" s="703">
        <f t="shared" si="4"/>
        <v>7.5439814814814821E-2</v>
      </c>
      <c r="F67" s="704">
        <f t="shared" si="5"/>
        <v>4.6296296296296363E-3</v>
      </c>
    </row>
    <row r="68" spans="1:6" x14ac:dyDescent="0.2">
      <c r="A68" s="694">
        <v>23</v>
      </c>
      <c r="B68" s="695" t="s">
        <v>335</v>
      </c>
      <c r="C68" s="696">
        <v>9.0277777777777787E-3</v>
      </c>
      <c r="D68" s="696">
        <v>8.6053240740740736E-2</v>
      </c>
      <c r="E68" s="697">
        <f t="shared" si="4"/>
        <v>7.7025462962962962E-2</v>
      </c>
      <c r="F68" s="698">
        <f t="shared" si="5"/>
        <v>1.5856481481481416E-3</v>
      </c>
    </row>
    <row r="69" spans="1:6" x14ac:dyDescent="0.2">
      <c r="A69" s="700">
        <v>24</v>
      </c>
      <c r="B69" s="701" t="s">
        <v>336</v>
      </c>
      <c r="C69" s="702">
        <v>9.7222222222222224E-3</v>
      </c>
      <c r="D69" s="702">
        <v>9.0740740740740733E-2</v>
      </c>
      <c r="E69" s="703">
        <f t="shared" si="4"/>
        <v>8.1018518518518517E-2</v>
      </c>
      <c r="F69" s="704">
        <f t="shared" si="5"/>
        <v>3.9930555555555552E-3</v>
      </c>
    </row>
    <row r="70" spans="1:6" x14ac:dyDescent="0.2">
      <c r="A70" s="700">
        <v>25</v>
      </c>
      <c r="B70" s="701" t="s">
        <v>333</v>
      </c>
      <c r="C70" s="702">
        <v>6.9444444444444447E-4</v>
      </c>
      <c r="D70" s="702">
        <v>4.6944444444444448E-2</v>
      </c>
      <c r="E70" s="703">
        <f t="shared" si="4"/>
        <v>4.6250000000000006E-2</v>
      </c>
      <c r="F70" s="704" t="s">
        <v>341</v>
      </c>
    </row>
    <row r="72" spans="1:6" ht="18" x14ac:dyDescent="0.25">
      <c r="A72" s="690" t="s">
        <v>317</v>
      </c>
      <c r="B72" s="190"/>
      <c r="C72" s="691"/>
      <c r="D72" s="691"/>
      <c r="E72" s="4"/>
      <c r="F72" s="4"/>
    </row>
    <row r="73" spans="1:6" x14ac:dyDescent="0.2">
      <c r="A73" s="4"/>
      <c r="B73" s="190"/>
      <c r="C73" s="692" t="s">
        <v>283</v>
      </c>
      <c r="D73" s="692" t="s">
        <v>318</v>
      </c>
      <c r="E73" s="693" t="s">
        <v>319</v>
      </c>
      <c r="F73" s="693" t="s">
        <v>320</v>
      </c>
    </row>
    <row r="74" spans="1:6" x14ac:dyDescent="0.2">
      <c r="A74" s="694">
        <v>1</v>
      </c>
      <c r="B74" s="695" t="s">
        <v>30</v>
      </c>
      <c r="C74" s="696">
        <v>3.6111111111111101E-2</v>
      </c>
      <c r="D74" s="696">
        <v>6.1527777777777772E-2</v>
      </c>
      <c r="E74" s="697">
        <f t="shared" ref="E74:E101" si="6">D74-C74</f>
        <v>2.5416666666666671E-2</v>
      </c>
      <c r="F74" s="375"/>
    </row>
    <row r="75" spans="1:6" x14ac:dyDescent="0.2">
      <c r="A75" s="694">
        <v>2</v>
      </c>
      <c r="B75" s="695" t="s">
        <v>33</v>
      </c>
      <c r="C75" s="696">
        <v>3.1944444444444497E-2</v>
      </c>
      <c r="D75" s="696">
        <v>6.3483796296296302E-2</v>
      </c>
      <c r="E75" s="697">
        <f t="shared" si="6"/>
        <v>3.1539351851851805E-2</v>
      </c>
      <c r="F75" s="698">
        <f>E75-E74</f>
        <v>6.1226851851851338E-3</v>
      </c>
    </row>
    <row r="76" spans="1:6" x14ac:dyDescent="0.2">
      <c r="A76" s="694">
        <v>3</v>
      </c>
      <c r="B76" s="695" t="s">
        <v>28</v>
      </c>
      <c r="C76" s="696">
        <v>3.7499999999999999E-2</v>
      </c>
      <c r="D76" s="696">
        <v>7.1365740740740743E-2</v>
      </c>
      <c r="E76" s="697">
        <f t="shared" si="6"/>
        <v>3.3865740740740745E-2</v>
      </c>
      <c r="F76" s="698">
        <f t="shared" ref="F76:F98" si="7">E76-E75</f>
        <v>2.3263888888889403E-3</v>
      </c>
    </row>
    <row r="77" spans="1:6" x14ac:dyDescent="0.2">
      <c r="A77" s="700">
        <v>4</v>
      </c>
      <c r="B77" s="701" t="s">
        <v>106</v>
      </c>
      <c r="C77" s="702">
        <v>2.2222222222222199E-2</v>
      </c>
      <c r="D77" s="702">
        <v>5.6273148148148149E-2</v>
      </c>
      <c r="E77" s="703">
        <f t="shared" si="6"/>
        <v>3.405092592592595E-2</v>
      </c>
      <c r="F77" s="704">
        <f t="shared" si="7"/>
        <v>1.8518518518520488E-4</v>
      </c>
    </row>
    <row r="78" spans="1:6" x14ac:dyDescent="0.2">
      <c r="A78" s="694">
        <v>5</v>
      </c>
      <c r="B78" s="699" t="s">
        <v>321</v>
      </c>
      <c r="C78" s="696">
        <v>9.7222222222222206E-3</v>
      </c>
      <c r="D78" s="696">
        <v>4.3969907407407409E-2</v>
      </c>
      <c r="E78" s="697">
        <f t="shared" si="6"/>
        <v>3.4247685185185187E-2</v>
      </c>
      <c r="F78" s="698">
        <f t="shared" si="7"/>
        <v>1.9675925925923682E-4</v>
      </c>
    </row>
    <row r="79" spans="1:6" x14ac:dyDescent="0.2">
      <c r="A79" s="694">
        <v>6</v>
      </c>
      <c r="B79" s="699" t="s">
        <v>65</v>
      </c>
      <c r="C79" s="696">
        <v>2.6388888888888899E-2</v>
      </c>
      <c r="D79" s="696">
        <v>6.1585648148148153E-2</v>
      </c>
      <c r="E79" s="697">
        <f t="shared" si="6"/>
        <v>3.5196759259259254E-2</v>
      </c>
      <c r="F79" s="698">
        <f t="shared" si="7"/>
        <v>9.4907407407406746E-4</v>
      </c>
    </row>
    <row r="80" spans="1:6" x14ac:dyDescent="0.2">
      <c r="A80" s="694">
        <v>7</v>
      </c>
      <c r="B80" s="699" t="s">
        <v>322</v>
      </c>
      <c r="C80" s="696">
        <v>0</v>
      </c>
      <c r="D80" s="696">
        <v>3.6261574074074078E-2</v>
      </c>
      <c r="E80" s="697">
        <f t="shared" si="6"/>
        <v>3.6261574074074078E-2</v>
      </c>
      <c r="F80" s="698">
        <f t="shared" si="7"/>
        <v>1.064814814814824E-3</v>
      </c>
    </row>
    <row r="81" spans="1:6" x14ac:dyDescent="0.2">
      <c r="A81" s="700">
        <v>8</v>
      </c>
      <c r="B81" s="701" t="s">
        <v>323</v>
      </c>
      <c r="C81" s="702">
        <v>3.4722222222222203E-2</v>
      </c>
      <c r="D81" s="702">
        <v>7.1365740740740743E-2</v>
      </c>
      <c r="E81" s="703">
        <f t="shared" si="6"/>
        <v>3.6643518518518541E-2</v>
      </c>
      <c r="F81" s="704">
        <f t="shared" si="7"/>
        <v>3.8194444444446252E-4</v>
      </c>
    </row>
    <row r="82" spans="1:6" x14ac:dyDescent="0.2">
      <c r="A82" s="694">
        <v>9</v>
      </c>
      <c r="B82" s="695" t="s">
        <v>51</v>
      </c>
      <c r="C82" s="696">
        <v>2.5000000000000001E-2</v>
      </c>
      <c r="D82" s="696">
        <v>6.1666666666666668E-2</v>
      </c>
      <c r="E82" s="697">
        <f t="shared" si="6"/>
        <v>3.6666666666666667E-2</v>
      </c>
      <c r="F82" s="698">
        <f t="shared" si="7"/>
        <v>2.3148148148126324E-5</v>
      </c>
    </row>
    <row r="83" spans="1:6" x14ac:dyDescent="0.2">
      <c r="A83" s="694">
        <v>10</v>
      </c>
      <c r="B83" s="699" t="s">
        <v>238</v>
      </c>
      <c r="C83" s="696">
        <v>6.9444444444444501E-3</v>
      </c>
      <c r="D83" s="696">
        <v>4.4062500000000004E-2</v>
      </c>
      <c r="E83" s="697">
        <f t="shared" si="6"/>
        <v>3.7118055555555557E-2</v>
      </c>
      <c r="F83" s="698">
        <f t="shared" si="7"/>
        <v>4.5138888888889006E-4</v>
      </c>
    </row>
    <row r="84" spans="1:6" x14ac:dyDescent="0.2">
      <c r="A84" s="700">
        <v>11</v>
      </c>
      <c r="B84" s="701" t="s">
        <v>239</v>
      </c>
      <c r="C84" s="702">
        <v>3.3333333333333298E-2</v>
      </c>
      <c r="D84" s="702">
        <v>7.318287037037037E-2</v>
      </c>
      <c r="E84" s="703">
        <f t="shared" si="6"/>
        <v>3.9849537037037072E-2</v>
      </c>
      <c r="F84" s="704">
        <f t="shared" si="7"/>
        <v>2.7314814814815153E-3</v>
      </c>
    </row>
    <row r="85" spans="1:6" x14ac:dyDescent="0.2">
      <c r="A85" s="700">
        <v>12</v>
      </c>
      <c r="B85" s="701" t="s">
        <v>138</v>
      </c>
      <c r="C85" s="702">
        <v>2.0833333333333301E-2</v>
      </c>
      <c r="D85" s="702">
        <v>6.1759259259259257E-2</v>
      </c>
      <c r="E85" s="703">
        <f t="shared" si="6"/>
        <v>4.0925925925925956E-2</v>
      </c>
      <c r="F85" s="704">
        <f t="shared" si="7"/>
        <v>1.0763888888888837E-3</v>
      </c>
    </row>
    <row r="86" spans="1:6" x14ac:dyDescent="0.2">
      <c r="A86" s="694">
        <v>13</v>
      </c>
      <c r="B86" s="699" t="s">
        <v>62</v>
      </c>
      <c r="C86" s="696">
        <v>2.7777777777777801E-2</v>
      </c>
      <c r="D86" s="696">
        <v>7.0023148148148154E-2</v>
      </c>
      <c r="E86" s="697">
        <f t="shared" si="6"/>
        <v>4.224537037037035E-2</v>
      </c>
      <c r="F86" s="698">
        <f t="shared" si="7"/>
        <v>1.319444444444394E-3</v>
      </c>
    </row>
    <row r="87" spans="1:6" x14ac:dyDescent="0.2">
      <c r="A87" s="700">
        <v>14</v>
      </c>
      <c r="B87" s="705" t="s">
        <v>139</v>
      </c>
      <c r="C87" s="702">
        <v>1.38888888888889E-2</v>
      </c>
      <c r="D87" s="702">
        <v>5.6481481481481487E-2</v>
      </c>
      <c r="E87" s="703">
        <f t="shared" si="6"/>
        <v>4.2592592592592585E-2</v>
      </c>
      <c r="F87" s="704">
        <f t="shared" si="7"/>
        <v>3.4722222222223487E-4</v>
      </c>
    </row>
    <row r="88" spans="1:6" x14ac:dyDescent="0.2">
      <c r="A88" s="700">
        <v>15</v>
      </c>
      <c r="B88" s="701" t="s">
        <v>324</v>
      </c>
      <c r="C88" s="702">
        <v>1.8055555555555599E-2</v>
      </c>
      <c r="D88" s="702">
        <v>7.2800925925925922E-2</v>
      </c>
      <c r="E88" s="703">
        <f t="shared" si="6"/>
        <v>5.4745370370370319E-2</v>
      </c>
      <c r="F88" s="704">
        <f t="shared" si="7"/>
        <v>1.2152777777777735E-2</v>
      </c>
    </row>
    <row r="89" spans="1:6" x14ac:dyDescent="0.2">
      <c r="A89" s="694">
        <v>16</v>
      </c>
      <c r="B89" s="699" t="s">
        <v>72</v>
      </c>
      <c r="C89" s="696">
        <v>2.9166666666666698E-2</v>
      </c>
      <c r="D89" s="696">
        <v>8.565972222222222E-2</v>
      </c>
      <c r="E89" s="697">
        <f t="shared" si="6"/>
        <v>5.6493055555555519E-2</v>
      </c>
      <c r="F89" s="698">
        <f t="shared" si="7"/>
        <v>1.7476851851851993E-3</v>
      </c>
    </row>
    <row r="90" spans="1:6" x14ac:dyDescent="0.2">
      <c r="A90" s="700">
        <v>17</v>
      </c>
      <c r="B90" s="705" t="s">
        <v>325</v>
      </c>
      <c r="C90" s="702">
        <v>2.36111111111111E-2</v>
      </c>
      <c r="D90" s="702">
        <v>8.5671296296296287E-2</v>
      </c>
      <c r="E90" s="703">
        <f t="shared" si="6"/>
        <v>6.206018518518519E-2</v>
      </c>
      <c r="F90" s="704">
        <f t="shared" si="7"/>
        <v>5.5671296296296718E-3</v>
      </c>
    </row>
    <row r="91" spans="1:6" x14ac:dyDescent="0.2">
      <c r="A91" s="694">
        <v>18</v>
      </c>
      <c r="B91" s="699" t="s">
        <v>143</v>
      </c>
      <c r="C91" s="696">
        <v>1.52777777777778E-2</v>
      </c>
      <c r="D91" s="696">
        <v>8.1354166666666672E-2</v>
      </c>
      <c r="E91" s="697">
        <f t="shared" si="6"/>
        <v>6.6076388888888865E-2</v>
      </c>
      <c r="F91" s="698">
        <f t="shared" si="7"/>
        <v>4.0162037037036746E-3</v>
      </c>
    </row>
    <row r="92" spans="1:6" x14ac:dyDescent="0.2">
      <c r="A92" s="700">
        <v>19</v>
      </c>
      <c r="B92" s="701" t="s">
        <v>89</v>
      </c>
      <c r="C92" s="702">
        <v>1.6666666666666701E-2</v>
      </c>
      <c r="D92" s="702">
        <v>8.6041666666666669E-2</v>
      </c>
      <c r="E92" s="703">
        <f t="shared" si="6"/>
        <v>6.9374999999999964E-2</v>
      </c>
      <c r="F92" s="704">
        <f t="shared" si="7"/>
        <v>3.2986111111110994E-3</v>
      </c>
    </row>
    <row r="93" spans="1:6" x14ac:dyDescent="0.2">
      <c r="A93" s="710">
        <v>20</v>
      </c>
      <c r="B93" s="715" t="s">
        <v>144</v>
      </c>
      <c r="C93" s="712">
        <v>8.3333333333333297E-3</v>
      </c>
      <c r="D93" s="712">
        <v>8.0023148148148149E-2</v>
      </c>
      <c r="E93" s="713">
        <f t="shared" si="6"/>
        <v>7.1689814814814817E-2</v>
      </c>
      <c r="F93" s="714">
        <f t="shared" si="7"/>
        <v>2.3148148148148529E-3</v>
      </c>
    </row>
    <row r="94" spans="1:6" x14ac:dyDescent="0.2">
      <c r="A94" s="710">
        <v>21</v>
      </c>
      <c r="B94" s="711" t="s">
        <v>326</v>
      </c>
      <c r="C94" s="712">
        <v>1.2500000000000001E-2</v>
      </c>
      <c r="D94" s="712">
        <v>8.6157407407407405E-2</v>
      </c>
      <c r="E94" s="713">
        <f t="shared" si="6"/>
        <v>7.3657407407407408E-2</v>
      </c>
      <c r="F94" s="714">
        <f t="shared" si="7"/>
        <v>1.9675925925925902E-3</v>
      </c>
    </row>
    <row r="95" spans="1:6" x14ac:dyDescent="0.2">
      <c r="A95" s="694">
        <v>22</v>
      </c>
      <c r="B95" s="699" t="s">
        <v>123</v>
      </c>
      <c r="C95" s="696">
        <v>5.5555555555555601E-3</v>
      </c>
      <c r="D95" s="696">
        <v>8.1273148148148136E-2</v>
      </c>
      <c r="E95" s="697">
        <f t="shared" si="6"/>
        <v>7.5717592592592572E-2</v>
      </c>
      <c r="F95" s="698">
        <f t="shared" si="7"/>
        <v>2.0601851851851649E-3</v>
      </c>
    </row>
    <row r="96" spans="1:6" x14ac:dyDescent="0.2">
      <c r="A96" s="710">
        <v>23</v>
      </c>
      <c r="B96" s="711" t="s">
        <v>34</v>
      </c>
      <c r="C96" s="712">
        <v>4.1666666666666701E-3</v>
      </c>
      <c r="D96" s="712">
        <v>8.6134259259259258E-2</v>
      </c>
      <c r="E96" s="713">
        <f t="shared" si="6"/>
        <v>8.1967592592592592E-2</v>
      </c>
      <c r="F96" s="714">
        <f t="shared" si="7"/>
        <v>6.2500000000000194E-3</v>
      </c>
    </row>
    <row r="97" spans="1:6" x14ac:dyDescent="0.2">
      <c r="A97" s="710">
        <v>24</v>
      </c>
      <c r="B97" s="711" t="s">
        <v>327</v>
      </c>
      <c r="C97" s="712">
        <v>3.05555555555556E-2</v>
      </c>
      <c r="D97" s="712">
        <v>0.11616898148148147</v>
      </c>
      <c r="E97" s="713">
        <f t="shared" si="6"/>
        <v>8.5613425925925871E-2</v>
      </c>
      <c r="F97" s="714">
        <f t="shared" si="7"/>
        <v>3.6458333333332787E-3</v>
      </c>
    </row>
    <row r="98" spans="1:6" x14ac:dyDescent="0.2">
      <c r="A98" s="710">
        <v>25</v>
      </c>
      <c r="B98" s="711" t="s">
        <v>297</v>
      </c>
      <c r="C98" s="712">
        <v>1.94444444444445E-2</v>
      </c>
      <c r="D98" s="712">
        <v>0.11196759259259259</v>
      </c>
      <c r="E98" s="713">
        <f t="shared" si="6"/>
        <v>9.2523148148148091E-2</v>
      </c>
      <c r="F98" s="714">
        <f t="shared" si="7"/>
        <v>6.9097222222222199E-3</v>
      </c>
    </row>
    <row r="99" spans="1:6" x14ac:dyDescent="0.2">
      <c r="A99" s="700">
        <v>26</v>
      </c>
      <c r="B99" s="705" t="s">
        <v>302</v>
      </c>
      <c r="C99" s="702">
        <v>1.1111111111111099E-2</v>
      </c>
      <c r="D99" s="702">
        <v>0.11208333333333333</v>
      </c>
      <c r="E99" s="703">
        <f t="shared" si="6"/>
        <v>0.10097222222222223</v>
      </c>
      <c r="F99" s="704">
        <f>E99-E98</f>
        <v>8.4490740740741366E-3</v>
      </c>
    </row>
    <row r="100" spans="1:6" x14ac:dyDescent="0.2">
      <c r="A100" s="700">
        <v>27</v>
      </c>
      <c r="B100" s="705" t="s">
        <v>328</v>
      </c>
      <c r="C100" s="702">
        <v>2.7777777777777779E-3</v>
      </c>
      <c r="D100" s="702">
        <v>0.10748842592592593</v>
      </c>
      <c r="E100" s="703">
        <f t="shared" si="6"/>
        <v>0.10471064814814815</v>
      </c>
      <c r="F100" s="704">
        <f>E100-E99</f>
        <v>3.7384259259259228E-3</v>
      </c>
    </row>
    <row r="101" spans="1:6" x14ac:dyDescent="0.2">
      <c r="A101" s="694">
        <v>28</v>
      </c>
      <c r="B101" s="699" t="s">
        <v>329</v>
      </c>
      <c r="C101" s="696">
        <v>1.3888888888888889E-3</v>
      </c>
      <c r="D101" s="696">
        <v>0.11195601851851851</v>
      </c>
      <c r="E101" s="697">
        <f t="shared" si="6"/>
        <v>0.11056712962962963</v>
      </c>
      <c r="F101" s="698">
        <f>E101-E100</f>
        <v>5.8564814814814764E-3</v>
      </c>
    </row>
  </sheetData>
  <sortState ref="B4:E19">
    <sortCondition ref="E4:E19"/>
  </sortState>
  <mergeCells count="1">
    <mergeCell ref="A1:F1"/>
  </mergeCells>
  <conditionalFormatting sqref="B75:D76 A74:D74 E74:F101 B77:B97 D77:D97 C77:C101 A75:A101">
    <cfRule type="expression" dxfId="3" priority="9" stopIfTrue="1">
      <formula>#REF!&lt;&gt;""</formula>
    </cfRule>
  </conditionalFormatting>
  <conditionalFormatting sqref="A46:D46 A47:A70 B47:D69 E46:F69">
    <cfRule type="expression" dxfId="2" priority="8" stopIfTrue="1">
      <formula>#REF!&lt;&gt;""</formula>
    </cfRule>
  </conditionalFormatting>
  <conditionalFormatting sqref="B28">
    <cfRule type="expression" dxfId="1" priority="5" stopIfTrue="1">
      <formula>#REF!&lt;&gt;""</formula>
    </cfRule>
  </conditionalFormatting>
  <conditionalFormatting sqref="B70:F70">
    <cfRule type="expression" dxfId="0" priority="3" stopIfTrue="1">
      <formula>#REF!&lt;&gt;""</formula>
    </cfRule>
  </conditionalFormatting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3"/>
  <sheetViews>
    <sheetView topLeftCell="A34" zoomScale="73" zoomScaleNormal="73" workbookViewId="0">
      <selection activeCell="F49" sqref="F49"/>
    </sheetView>
  </sheetViews>
  <sheetFormatPr defaultRowHeight="12.75" x14ac:dyDescent="0.2"/>
  <cols>
    <col min="1" max="1" width="9.140625" style="765"/>
    <col min="2" max="2" width="26.28515625" style="765" customWidth="1"/>
    <col min="3" max="3" width="12.85546875" customWidth="1"/>
    <col min="4" max="4" width="2.85546875" customWidth="1"/>
    <col min="5" max="5" width="6.7109375" bestFit="1" customWidth="1"/>
    <col min="6" max="6" width="19.5703125" customWidth="1"/>
    <col min="7" max="7" width="9.5703125" bestFit="1" customWidth="1"/>
    <col min="8" max="8" width="8.7109375" customWidth="1"/>
    <col min="9" max="9" width="10.42578125" bestFit="1" customWidth="1"/>
    <col min="10" max="10" width="25.7109375" customWidth="1"/>
    <col min="11" max="11" width="9.5703125" bestFit="1" customWidth="1"/>
    <col min="12" max="12" width="10.28515625" customWidth="1"/>
    <col min="13" max="13" width="14.42578125" customWidth="1"/>
    <col min="14" max="14" width="29.7109375" customWidth="1"/>
    <col min="15" max="15" width="9.5703125" bestFit="1" customWidth="1"/>
    <col min="17" max="17" width="13.42578125" customWidth="1"/>
    <col min="18" max="18" width="24.5703125" customWidth="1"/>
    <col min="19" max="19" width="10.28515625" bestFit="1" customWidth="1"/>
    <col min="20" max="20" width="9" customWidth="1"/>
    <col min="21" max="21" width="32.42578125" style="765" customWidth="1"/>
  </cols>
  <sheetData>
    <row r="1" spans="1:25" ht="15" x14ac:dyDescent="0.2">
      <c r="C1" s="190"/>
      <c r="D1" s="190"/>
      <c r="E1" s="191"/>
      <c r="F1" s="191"/>
      <c r="G1" s="191"/>
      <c r="H1" s="155"/>
      <c r="I1" s="191"/>
      <c r="J1" s="191"/>
      <c r="K1" s="191"/>
      <c r="L1" s="155"/>
      <c r="M1" s="191"/>
      <c r="N1" s="191"/>
      <c r="O1" s="191"/>
      <c r="P1" s="191"/>
      <c r="Q1" s="191"/>
      <c r="R1" s="191"/>
      <c r="S1" s="191"/>
      <c r="T1" s="155"/>
      <c r="U1" s="798"/>
      <c r="V1" s="191"/>
      <c r="W1" s="191"/>
      <c r="X1" s="191"/>
      <c r="Y1" s="191"/>
    </row>
    <row r="2" spans="1:25" ht="18.75" x14ac:dyDescent="0.2">
      <c r="C2" s="190"/>
      <c r="D2" s="190"/>
      <c r="E2" s="905" t="s">
        <v>148</v>
      </c>
      <c r="F2" s="905"/>
      <c r="G2" s="766"/>
      <c r="H2" s="766"/>
      <c r="I2" s="905" t="s">
        <v>149</v>
      </c>
      <c r="J2" s="905"/>
      <c r="K2" s="766"/>
      <c r="L2" s="766"/>
      <c r="M2" s="905" t="s">
        <v>150</v>
      </c>
      <c r="N2" s="905"/>
      <c r="O2" s="766"/>
      <c r="P2" s="766"/>
      <c r="Q2" s="905" t="s">
        <v>346</v>
      </c>
      <c r="R2" s="905"/>
      <c r="S2" s="766"/>
      <c r="T2" s="767"/>
      <c r="U2" s="798"/>
      <c r="V2" s="191"/>
      <c r="W2" s="191"/>
      <c r="X2" s="191"/>
      <c r="Y2" s="191"/>
    </row>
    <row r="3" spans="1:25" ht="15.75" thickBot="1" x14ac:dyDescent="0.25">
      <c r="A3" s="821" t="s">
        <v>0</v>
      </c>
      <c r="B3" s="822" t="s">
        <v>1</v>
      </c>
      <c r="C3" s="823" t="s">
        <v>54</v>
      </c>
      <c r="D3" s="190"/>
      <c r="E3" s="768"/>
      <c r="F3" s="768"/>
      <c r="G3" s="768"/>
      <c r="H3" s="768"/>
      <c r="I3" s="768"/>
      <c r="J3" s="768"/>
      <c r="K3" s="768"/>
      <c r="L3" s="768"/>
      <c r="M3" s="768"/>
      <c r="N3" s="768"/>
      <c r="O3" s="768"/>
      <c r="P3" s="768"/>
      <c r="Q3" s="768"/>
      <c r="R3" s="769" t="s">
        <v>151</v>
      </c>
      <c r="S3" s="768"/>
      <c r="T3" s="770"/>
      <c r="U3" s="798"/>
      <c r="V3" s="191"/>
      <c r="W3" s="191"/>
      <c r="X3" s="191"/>
      <c r="Y3" s="191"/>
    </row>
    <row r="4" spans="1:25" ht="15.75" x14ac:dyDescent="0.25">
      <c r="A4" s="827">
        <v>1</v>
      </c>
      <c r="B4" s="828" t="s">
        <v>32</v>
      </c>
      <c r="C4" s="829">
        <v>20</v>
      </c>
      <c r="D4" s="190"/>
      <c r="E4" s="771" t="s">
        <v>0</v>
      </c>
      <c r="F4" s="771" t="s">
        <v>1</v>
      </c>
      <c r="G4" s="771" t="s">
        <v>152</v>
      </c>
      <c r="H4" s="772"/>
      <c r="I4" s="773" t="s">
        <v>153</v>
      </c>
      <c r="J4" s="771" t="s">
        <v>1</v>
      </c>
      <c r="K4" s="771" t="s">
        <v>152</v>
      </c>
      <c r="L4" s="772"/>
      <c r="M4" s="773" t="s">
        <v>153</v>
      </c>
      <c r="N4" s="771" t="s">
        <v>1</v>
      </c>
      <c r="O4" s="771" t="s">
        <v>152</v>
      </c>
      <c r="P4" s="768"/>
      <c r="Q4" s="773" t="s">
        <v>153</v>
      </c>
      <c r="R4" s="771" t="s">
        <v>1</v>
      </c>
      <c r="S4" s="771" t="s">
        <v>152</v>
      </c>
      <c r="T4" s="770"/>
      <c r="U4" s="799" t="s">
        <v>154</v>
      </c>
      <c r="V4" s="191"/>
      <c r="W4" s="191"/>
      <c r="X4" s="191"/>
      <c r="Y4" s="191"/>
    </row>
    <row r="5" spans="1:25" ht="15.75" x14ac:dyDescent="0.25">
      <c r="A5" s="830">
        <v>2</v>
      </c>
      <c r="B5" s="819" t="s">
        <v>43</v>
      </c>
      <c r="C5" s="831">
        <v>19</v>
      </c>
      <c r="D5" s="190"/>
      <c r="E5" s="771" t="s">
        <v>6</v>
      </c>
      <c r="F5" s="774" t="s">
        <v>370</v>
      </c>
      <c r="G5" s="775">
        <v>28</v>
      </c>
      <c r="H5" s="768"/>
      <c r="I5" s="776">
        <v>9</v>
      </c>
      <c r="J5" s="774" t="s">
        <v>112</v>
      </c>
      <c r="K5" s="776">
        <v>10</v>
      </c>
      <c r="L5" s="768"/>
      <c r="M5" s="776">
        <v>1</v>
      </c>
      <c r="N5" s="774" t="s">
        <v>370</v>
      </c>
      <c r="O5" s="776">
        <v>7</v>
      </c>
      <c r="P5" s="768"/>
      <c r="Q5" s="776">
        <v>14</v>
      </c>
      <c r="R5" s="777" t="s">
        <v>130</v>
      </c>
      <c r="S5" s="776">
        <v>18</v>
      </c>
      <c r="T5" s="770"/>
      <c r="U5" s="799">
        <v>1</v>
      </c>
      <c r="V5" s="191"/>
      <c r="W5" s="191"/>
      <c r="X5" s="191"/>
      <c r="Y5" s="191"/>
    </row>
    <row r="6" spans="1:25" ht="16.5" thickBot="1" x14ac:dyDescent="0.3">
      <c r="A6" s="832">
        <v>3</v>
      </c>
      <c r="B6" s="833" t="s">
        <v>65</v>
      </c>
      <c r="C6" s="834">
        <v>18</v>
      </c>
      <c r="D6" s="190"/>
      <c r="E6" s="771" t="s">
        <v>7</v>
      </c>
      <c r="F6" s="774" t="s">
        <v>160</v>
      </c>
      <c r="G6" s="775">
        <v>25</v>
      </c>
      <c r="H6" s="768"/>
      <c r="I6" s="776">
        <v>16</v>
      </c>
      <c r="J6" s="774" t="s">
        <v>348</v>
      </c>
      <c r="K6" s="776">
        <v>19</v>
      </c>
      <c r="L6" s="768"/>
      <c r="M6" s="776">
        <v>24</v>
      </c>
      <c r="N6" s="774" t="s">
        <v>202</v>
      </c>
      <c r="O6" s="776">
        <v>11</v>
      </c>
      <c r="P6" s="768"/>
      <c r="Q6" s="776">
        <v>12</v>
      </c>
      <c r="R6" s="777" t="s">
        <v>171</v>
      </c>
      <c r="S6" s="776">
        <v>13</v>
      </c>
      <c r="T6" s="770"/>
      <c r="U6" s="799">
        <v>4</v>
      </c>
      <c r="V6" s="191"/>
      <c r="W6" s="191"/>
      <c r="X6" s="191"/>
      <c r="Y6" s="191"/>
    </row>
    <row r="7" spans="1:25" ht="15.75" x14ac:dyDescent="0.25">
      <c r="A7" s="824">
        <v>4</v>
      </c>
      <c r="B7" s="825" t="s">
        <v>42</v>
      </c>
      <c r="C7" s="826">
        <v>17</v>
      </c>
      <c r="D7" s="190"/>
      <c r="E7" s="771" t="s">
        <v>8</v>
      </c>
      <c r="F7" s="774" t="s">
        <v>176</v>
      </c>
      <c r="G7" s="775">
        <v>23</v>
      </c>
      <c r="H7" s="768"/>
      <c r="I7" s="776">
        <v>20</v>
      </c>
      <c r="J7" s="774" t="s">
        <v>349</v>
      </c>
      <c r="K7" s="776">
        <v>8</v>
      </c>
      <c r="L7" s="768"/>
      <c r="M7" s="776">
        <v>8</v>
      </c>
      <c r="N7" s="774" t="s">
        <v>172</v>
      </c>
      <c r="O7" s="776">
        <v>33</v>
      </c>
      <c r="P7" s="768"/>
      <c r="Q7" s="776">
        <v>8</v>
      </c>
      <c r="R7" s="774" t="s">
        <v>172</v>
      </c>
      <c r="S7" s="776">
        <v>13</v>
      </c>
      <c r="T7" s="770"/>
      <c r="U7" s="799">
        <v>2</v>
      </c>
      <c r="V7" s="191"/>
      <c r="W7" s="191"/>
      <c r="X7" s="191"/>
      <c r="Y7" s="191"/>
    </row>
    <row r="8" spans="1:25" ht="15.75" x14ac:dyDescent="0.25">
      <c r="A8" s="806">
        <v>5</v>
      </c>
      <c r="B8" s="819" t="s">
        <v>69</v>
      </c>
      <c r="C8" s="805">
        <v>16</v>
      </c>
      <c r="D8" s="190"/>
      <c r="E8" s="771" t="s">
        <v>9</v>
      </c>
      <c r="F8" s="774" t="s">
        <v>350</v>
      </c>
      <c r="G8" s="775">
        <v>22</v>
      </c>
      <c r="H8" s="768"/>
      <c r="I8" s="776">
        <v>5</v>
      </c>
      <c r="J8" s="774" t="s">
        <v>173</v>
      </c>
      <c r="K8" s="776">
        <v>6</v>
      </c>
      <c r="L8" s="768"/>
      <c r="M8" s="776">
        <v>12</v>
      </c>
      <c r="N8" s="777" t="s">
        <v>171</v>
      </c>
      <c r="O8" s="776">
        <v>14</v>
      </c>
      <c r="P8" s="768"/>
      <c r="Q8" s="776">
        <v>22</v>
      </c>
      <c r="R8" s="774" t="s">
        <v>127</v>
      </c>
      <c r="S8" s="776">
        <v>17</v>
      </c>
      <c r="T8" s="770"/>
      <c r="U8" s="799">
        <v>5</v>
      </c>
      <c r="V8" s="191"/>
      <c r="W8" s="191"/>
      <c r="X8" s="191"/>
      <c r="Y8" s="191"/>
    </row>
    <row r="9" spans="1:25" ht="15.75" x14ac:dyDescent="0.25">
      <c r="A9" s="806">
        <v>6</v>
      </c>
      <c r="B9" s="819" t="s">
        <v>28</v>
      </c>
      <c r="C9" s="805">
        <v>15</v>
      </c>
      <c r="D9" s="190"/>
      <c r="E9" s="771" t="s">
        <v>10</v>
      </c>
      <c r="F9" s="774" t="s">
        <v>173</v>
      </c>
      <c r="G9" s="775">
        <v>20</v>
      </c>
      <c r="H9" s="768"/>
      <c r="I9" s="776">
        <v>1</v>
      </c>
      <c r="J9" s="774" t="s">
        <v>347</v>
      </c>
      <c r="K9" s="776">
        <v>21</v>
      </c>
      <c r="L9" s="768"/>
      <c r="M9" s="776">
        <v>14</v>
      </c>
      <c r="N9" s="777" t="s">
        <v>130</v>
      </c>
      <c r="O9" s="776">
        <v>15</v>
      </c>
      <c r="P9" s="768"/>
      <c r="Q9" s="776">
        <v>10</v>
      </c>
      <c r="R9" s="774" t="s">
        <v>157</v>
      </c>
      <c r="S9" s="776">
        <v>16</v>
      </c>
      <c r="T9" s="770"/>
      <c r="U9" s="799">
        <v>6</v>
      </c>
      <c r="V9" s="191"/>
      <c r="W9" s="191"/>
      <c r="X9" s="191"/>
      <c r="Y9" s="191"/>
    </row>
    <row r="10" spans="1:25" ht="15.75" x14ac:dyDescent="0.25">
      <c r="A10" s="806">
        <v>7</v>
      </c>
      <c r="B10" s="820" t="s">
        <v>52</v>
      </c>
      <c r="C10" s="805">
        <v>14</v>
      </c>
      <c r="D10" s="190"/>
      <c r="E10" s="771" t="s">
        <v>11</v>
      </c>
      <c r="F10" s="774" t="s">
        <v>122</v>
      </c>
      <c r="G10" s="775">
        <v>20</v>
      </c>
      <c r="H10" s="768"/>
      <c r="I10" s="776">
        <v>24</v>
      </c>
      <c r="J10" s="774" t="s">
        <v>202</v>
      </c>
      <c r="K10" s="776">
        <v>12</v>
      </c>
      <c r="L10" s="768"/>
      <c r="M10" s="776">
        <v>16</v>
      </c>
      <c r="N10" s="777" t="s">
        <v>348</v>
      </c>
      <c r="O10" s="776">
        <v>12</v>
      </c>
      <c r="P10" s="768"/>
      <c r="Q10" s="776">
        <v>2</v>
      </c>
      <c r="R10" s="774" t="s">
        <v>160</v>
      </c>
      <c r="S10" s="776">
        <v>17</v>
      </c>
      <c r="T10" s="770"/>
      <c r="U10" s="799">
        <v>3</v>
      </c>
      <c r="V10" s="191"/>
      <c r="W10" s="191"/>
      <c r="X10" s="191"/>
      <c r="Y10" s="191"/>
    </row>
    <row r="11" spans="1:25" ht="17.25" customHeight="1" x14ac:dyDescent="0.25">
      <c r="A11" s="806">
        <v>8</v>
      </c>
      <c r="B11" s="820" t="s">
        <v>51</v>
      </c>
      <c r="C11" s="805">
        <v>13</v>
      </c>
      <c r="D11" s="190"/>
      <c r="E11" s="771" t="s">
        <v>12</v>
      </c>
      <c r="F11" s="774" t="s">
        <v>351</v>
      </c>
      <c r="G11" s="775">
        <v>20</v>
      </c>
      <c r="H11" s="768"/>
      <c r="I11" s="906" t="s">
        <v>161</v>
      </c>
      <c r="J11" s="906"/>
      <c r="K11" s="778">
        <f>SUM(K5:K10)/6</f>
        <v>12.666666666666666</v>
      </c>
      <c r="L11" s="768"/>
      <c r="M11" s="906" t="s">
        <v>161</v>
      </c>
      <c r="N11" s="906"/>
      <c r="O11" s="778">
        <f>SUM(O5:O10)/6</f>
        <v>15.333333333333334</v>
      </c>
      <c r="P11" s="779"/>
      <c r="Q11" s="906" t="s">
        <v>161</v>
      </c>
      <c r="R11" s="906"/>
      <c r="S11" s="778">
        <f>SUM(S5:S10)/6</f>
        <v>15.666666666666666</v>
      </c>
      <c r="T11" s="770"/>
      <c r="U11" s="800" t="s">
        <v>161</v>
      </c>
      <c r="V11" s="191"/>
      <c r="W11" s="191"/>
      <c r="X11" s="191"/>
      <c r="Y11" s="191"/>
    </row>
    <row r="12" spans="1:25" ht="15.75" x14ac:dyDescent="0.25">
      <c r="A12" s="806">
        <v>9</v>
      </c>
      <c r="B12" s="819" t="s">
        <v>205</v>
      </c>
      <c r="C12" s="805">
        <v>12</v>
      </c>
      <c r="D12" s="190"/>
      <c r="E12" s="771" t="s">
        <v>13</v>
      </c>
      <c r="F12" s="774" t="s">
        <v>172</v>
      </c>
      <c r="G12" s="775">
        <v>19</v>
      </c>
      <c r="H12" s="768"/>
      <c r="I12" s="768"/>
      <c r="J12" s="768"/>
      <c r="K12" s="768"/>
      <c r="L12" s="768"/>
      <c r="M12" s="768"/>
      <c r="N12" s="768"/>
      <c r="O12" s="768"/>
      <c r="P12" s="768"/>
      <c r="Q12" s="907" t="s">
        <v>162</v>
      </c>
      <c r="R12" s="907"/>
      <c r="S12" s="907"/>
      <c r="T12" s="770"/>
      <c r="U12" s="798"/>
      <c r="V12" s="191"/>
      <c r="W12" s="191"/>
      <c r="X12" s="191"/>
      <c r="Y12" s="191"/>
    </row>
    <row r="13" spans="1:25" ht="15.75" x14ac:dyDescent="0.25">
      <c r="A13" s="806">
        <v>10</v>
      </c>
      <c r="B13" s="820" t="s">
        <v>30</v>
      </c>
      <c r="C13" s="805">
        <v>11</v>
      </c>
      <c r="D13" s="190"/>
      <c r="E13" s="771" t="s">
        <v>14</v>
      </c>
      <c r="F13" s="774" t="s">
        <v>112</v>
      </c>
      <c r="G13" s="775">
        <v>18</v>
      </c>
      <c r="H13" s="768"/>
      <c r="I13" s="776">
        <v>2</v>
      </c>
      <c r="J13" s="774" t="s">
        <v>160</v>
      </c>
      <c r="K13" s="776">
        <v>22</v>
      </c>
      <c r="L13" s="768"/>
      <c r="M13" s="776">
        <v>2</v>
      </c>
      <c r="N13" s="774" t="s">
        <v>160</v>
      </c>
      <c r="O13" s="776">
        <v>25</v>
      </c>
      <c r="P13" s="768"/>
      <c r="Q13" s="776">
        <v>21</v>
      </c>
      <c r="R13" s="774" t="s">
        <v>163</v>
      </c>
      <c r="S13" s="776">
        <v>25</v>
      </c>
      <c r="T13" s="770"/>
      <c r="U13" s="799">
        <v>7</v>
      </c>
      <c r="V13" s="191"/>
      <c r="W13" s="191"/>
      <c r="X13" s="191"/>
      <c r="Y13" s="191"/>
    </row>
    <row r="14" spans="1:25" ht="15.75" x14ac:dyDescent="0.25">
      <c r="A14" s="806">
        <v>11</v>
      </c>
      <c r="B14" s="819" t="s">
        <v>29</v>
      </c>
      <c r="C14" s="805">
        <v>10</v>
      </c>
      <c r="D14" s="190"/>
      <c r="E14" s="771" t="s">
        <v>15</v>
      </c>
      <c r="F14" s="774" t="s">
        <v>157</v>
      </c>
      <c r="G14" s="775">
        <v>18</v>
      </c>
      <c r="H14" s="768"/>
      <c r="I14" s="776">
        <v>6</v>
      </c>
      <c r="J14" s="774" t="s">
        <v>122</v>
      </c>
      <c r="K14" s="776">
        <v>6</v>
      </c>
      <c r="L14" s="768"/>
      <c r="M14" s="776">
        <v>7</v>
      </c>
      <c r="N14" s="774" t="s">
        <v>351</v>
      </c>
      <c r="O14" s="776">
        <v>18</v>
      </c>
      <c r="P14" s="768"/>
      <c r="Q14" s="776">
        <v>1</v>
      </c>
      <c r="R14" s="774" t="s">
        <v>370</v>
      </c>
      <c r="S14" s="776">
        <v>0</v>
      </c>
      <c r="T14" s="770"/>
      <c r="U14" s="799">
        <v>12</v>
      </c>
      <c r="V14" s="191"/>
      <c r="W14" s="191"/>
      <c r="X14" s="191"/>
      <c r="Y14" s="191"/>
    </row>
    <row r="15" spans="1:25" ht="15.75" x14ac:dyDescent="0.25">
      <c r="A15" s="806">
        <v>12</v>
      </c>
      <c r="B15" s="819" t="s">
        <v>166</v>
      </c>
      <c r="C15" s="805">
        <v>9</v>
      </c>
      <c r="D15" s="190"/>
      <c r="E15" s="771" t="s">
        <v>16</v>
      </c>
      <c r="F15" s="774" t="s">
        <v>128</v>
      </c>
      <c r="G15" s="775">
        <v>17</v>
      </c>
      <c r="H15" s="768"/>
      <c r="I15" s="776">
        <v>19</v>
      </c>
      <c r="J15" s="774" t="s">
        <v>207</v>
      </c>
      <c r="K15" s="776">
        <v>17</v>
      </c>
      <c r="L15" s="768"/>
      <c r="M15" s="776">
        <v>10</v>
      </c>
      <c r="N15" s="774" t="s">
        <v>157</v>
      </c>
      <c r="O15" s="776">
        <v>23</v>
      </c>
      <c r="P15" s="768"/>
      <c r="Q15" s="776">
        <v>24</v>
      </c>
      <c r="R15" s="774" t="s">
        <v>202</v>
      </c>
      <c r="S15" s="776">
        <v>20</v>
      </c>
      <c r="T15" s="770"/>
      <c r="U15" s="799">
        <v>11</v>
      </c>
      <c r="V15" s="191"/>
      <c r="W15" s="191"/>
      <c r="X15" s="191"/>
      <c r="Y15" s="191"/>
    </row>
    <row r="16" spans="1:25" ht="15.75" x14ac:dyDescent="0.25">
      <c r="A16" s="806">
        <v>13</v>
      </c>
      <c r="B16" s="820" t="s">
        <v>120</v>
      </c>
      <c r="C16" s="805">
        <v>8</v>
      </c>
      <c r="D16" s="190"/>
      <c r="E16" s="771" t="s">
        <v>17</v>
      </c>
      <c r="F16" s="774" t="s">
        <v>171</v>
      </c>
      <c r="G16" s="775">
        <v>17</v>
      </c>
      <c r="H16" s="768"/>
      <c r="I16" s="776">
        <v>10</v>
      </c>
      <c r="J16" s="774" t="s">
        <v>157</v>
      </c>
      <c r="K16" s="776">
        <v>27</v>
      </c>
      <c r="L16" s="768"/>
      <c r="M16" s="776">
        <v>15</v>
      </c>
      <c r="N16" s="774" t="s">
        <v>352</v>
      </c>
      <c r="O16" s="776">
        <v>12</v>
      </c>
      <c r="P16" s="768"/>
      <c r="Q16" s="776">
        <v>16</v>
      </c>
      <c r="R16" s="777" t="s">
        <v>348</v>
      </c>
      <c r="S16" s="776">
        <v>28</v>
      </c>
      <c r="T16" s="770"/>
      <c r="U16" s="799">
        <v>8</v>
      </c>
      <c r="V16" s="191"/>
      <c r="W16" s="191"/>
      <c r="X16" s="191"/>
      <c r="Y16" s="191"/>
    </row>
    <row r="17" spans="1:25" ht="15.75" x14ac:dyDescent="0.25">
      <c r="A17" s="806">
        <v>14</v>
      </c>
      <c r="B17" s="819" t="s">
        <v>34</v>
      </c>
      <c r="C17" s="805">
        <v>7</v>
      </c>
      <c r="D17" s="190"/>
      <c r="E17" s="771" t="s">
        <v>18</v>
      </c>
      <c r="F17" s="777" t="s">
        <v>353</v>
      </c>
      <c r="G17" s="775">
        <v>16</v>
      </c>
      <c r="H17" s="768"/>
      <c r="I17" s="776">
        <v>15</v>
      </c>
      <c r="J17" s="774" t="s">
        <v>352</v>
      </c>
      <c r="K17" s="776">
        <v>23</v>
      </c>
      <c r="L17" s="768"/>
      <c r="M17" s="776">
        <v>21</v>
      </c>
      <c r="N17" s="774" t="s">
        <v>163</v>
      </c>
      <c r="O17" s="776">
        <v>10</v>
      </c>
      <c r="P17" s="768"/>
      <c r="Q17" s="776">
        <v>15</v>
      </c>
      <c r="R17" s="774" t="s">
        <v>352</v>
      </c>
      <c r="S17" s="776">
        <v>14</v>
      </c>
      <c r="T17" s="770"/>
      <c r="U17" s="799">
        <v>9</v>
      </c>
      <c r="V17" s="191"/>
      <c r="W17" s="191"/>
      <c r="X17" s="191"/>
      <c r="Y17" s="191"/>
    </row>
    <row r="18" spans="1:25" ht="15.75" x14ac:dyDescent="0.25">
      <c r="A18" s="806">
        <v>15</v>
      </c>
      <c r="B18" s="819" t="s">
        <v>62</v>
      </c>
      <c r="C18" s="805">
        <v>6</v>
      </c>
      <c r="D18" s="190"/>
      <c r="E18" s="771" t="s">
        <v>19</v>
      </c>
      <c r="F18" s="774" t="s">
        <v>130</v>
      </c>
      <c r="G18" s="775">
        <v>16</v>
      </c>
      <c r="H18" s="768"/>
      <c r="I18" s="776">
        <v>23</v>
      </c>
      <c r="J18" s="774" t="s">
        <v>354</v>
      </c>
      <c r="K18" s="776">
        <v>10</v>
      </c>
      <c r="L18" s="768"/>
      <c r="M18" s="776">
        <v>22</v>
      </c>
      <c r="N18" s="774" t="s">
        <v>127</v>
      </c>
      <c r="O18" s="776">
        <v>26</v>
      </c>
      <c r="P18" s="768"/>
      <c r="Q18" s="776">
        <v>7</v>
      </c>
      <c r="R18" s="774" t="s">
        <v>351</v>
      </c>
      <c r="S18" s="776">
        <v>17</v>
      </c>
      <c r="T18" s="770"/>
      <c r="U18" s="799">
        <v>10</v>
      </c>
      <c r="V18" s="191"/>
      <c r="W18" s="191"/>
      <c r="X18" s="191"/>
      <c r="Y18" s="191"/>
    </row>
    <row r="19" spans="1:25" ht="16.5" customHeight="1" x14ac:dyDescent="0.25">
      <c r="A19" s="806">
        <v>16</v>
      </c>
      <c r="B19" s="820" t="s">
        <v>44</v>
      </c>
      <c r="C19" s="805">
        <v>5</v>
      </c>
      <c r="D19" s="190"/>
      <c r="E19" s="771" t="s">
        <v>20</v>
      </c>
      <c r="F19" s="774" t="s">
        <v>352</v>
      </c>
      <c r="G19" s="775">
        <v>13</v>
      </c>
      <c r="H19" s="768"/>
      <c r="I19" s="906" t="s">
        <v>161</v>
      </c>
      <c r="J19" s="906"/>
      <c r="K19" s="778">
        <f>SUM(K13:K18)/6</f>
        <v>17.5</v>
      </c>
      <c r="L19" s="768"/>
      <c r="M19" s="906" t="s">
        <v>161</v>
      </c>
      <c r="N19" s="906"/>
      <c r="O19" s="778">
        <f>SUM(O13:O18)/6</f>
        <v>19</v>
      </c>
      <c r="P19" s="768"/>
      <c r="Q19" s="906" t="s">
        <v>161</v>
      </c>
      <c r="R19" s="906"/>
      <c r="S19" s="778">
        <f>SUM(S13:S18)/6</f>
        <v>17.333333333333332</v>
      </c>
      <c r="T19" s="770"/>
      <c r="U19" s="800" t="s">
        <v>161</v>
      </c>
      <c r="V19" s="191"/>
      <c r="W19" s="191"/>
      <c r="X19" s="191"/>
      <c r="Y19" s="191"/>
    </row>
    <row r="20" spans="1:25" ht="15.75" x14ac:dyDescent="0.25">
      <c r="A20" s="806">
        <v>17</v>
      </c>
      <c r="B20" s="819" t="s">
        <v>169</v>
      </c>
      <c r="C20" s="805">
        <v>4</v>
      </c>
      <c r="D20" s="190"/>
      <c r="E20" s="771" t="s">
        <v>21</v>
      </c>
      <c r="F20" s="774" t="s">
        <v>348</v>
      </c>
      <c r="G20" s="775">
        <v>13</v>
      </c>
      <c r="H20" s="768"/>
      <c r="I20" s="768"/>
      <c r="J20" s="768"/>
      <c r="K20" s="768"/>
      <c r="L20" s="768"/>
      <c r="M20" s="907" t="s">
        <v>165</v>
      </c>
      <c r="N20" s="907"/>
      <c r="O20" s="768"/>
      <c r="P20" s="768"/>
      <c r="Q20" s="907" t="s">
        <v>164</v>
      </c>
      <c r="R20" s="907"/>
      <c r="S20" s="907"/>
      <c r="T20" s="770"/>
      <c r="U20" s="798"/>
      <c r="V20" s="191"/>
      <c r="W20" s="191"/>
      <c r="X20" s="191"/>
      <c r="Y20" s="191"/>
    </row>
    <row r="21" spans="1:25" ht="15.75" x14ac:dyDescent="0.25">
      <c r="A21" s="806">
        <v>18</v>
      </c>
      <c r="B21" s="820" t="s">
        <v>70</v>
      </c>
      <c r="C21" s="805">
        <v>3</v>
      </c>
      <c r="D21" s="190"/>
      <c r="E21" s="771" t="s">
        <v>22</v>
      </c>
      <c r="F21" s="774" t="s">
        <v>129</v>
      </c>
      <c r="G21" s="775">
        <v>12</v>
      </c>
      <c r="H21" s="768"/>
      <c r="I21" s="776">
        <v>3</v>
      </c>
      <c r="J21" s="774" t="s">
        <v>176</v>
      </c>
      <c r="K21" s="776">
        <v>13</v>
      </c>
      <c r="L21" s="768"/>
      <c r="M21" s="776">
        <v>3</v>
      </c>
      <c r="N21" s="777" t="s">
        <v>176</v>
      </c>
      <c r="O21" s="776">
        <v>16</v>
      </c>
      <c r="P21" s="768"/>
      <c r="Q21" s="776">
        <v>6</v>
      </c>
      <c r="R21" s="777" t="s">
        <v>122</v>
      </c>
      <c r="S21" s="776">
        <v>20</v>
      </c>
      <c r="T21" s="770"/>
      <c r="U21" s="799">
        <v>13</v>
      </c>
      <c r="V21" s="191"/>
      <c r="W21" s="191"/>
      <c r="X21" s="191"/>
      <c r="Y21" s="191"/>
    </row>
    <row r="22" spans="1:25" ht="15.75" x14ac:dyDescent="0.25">
      <c r="A22" s="806">
        <v>19</v>
      </c>
      <c r="B22" s="820" t="s">
        <v>123</v>
      </c>
      <c r="C22" s="805">
        <v>2</v>
      </c>
      <c r="D22" s="190"/>
      <c r="E22" s="771" t="s">
        <v>23</v>
      </c>
      <c r="F22" s="774" t="s">
        <v>355</v>
      </c>
      <c r="G22" s="775">
        <v>12</v>
      </c>
      <c r="H22" s="768"/>
      <c r="I22" s="776">
        <v>11</v>
      </c>
      <c r="J22" s="774" t="s">
        <v>128</v>
      </c>
      <c r="K22" s="776">
        <v>10</v>
      </c>
      <c r="L22" s="768"/>
      <c r="M22" s="776">
        <v>6</v>
      </c>
      <c r="N22" s="777" t="s">
        <v>122</v>
      </c>
      <c r="O22" s="776">
        <v>17</v>
      </c>
      <c r="P22" s="768"/>
      <c r="Q22" s="776">
        <v>11</v>
      </c>
      <c r="R22" s="777" t="s">
        <v>128</v>
      </c>
      <c r="S22" s="776">
        <v>30</v>
      </c>
      <c r="T22" s="770"/>
      <c r="U22" s="799">
        <v>14</v>
      </c>
      <c r="V22" s="191"/>
      <c r="W22" s="191"/>
      <c r="X22" s="191"/>
      <c r="Y22" s="191"/>
    </row>
    <row r="23" spans="1:25" ht="15.75" x14ac:dyDescent="0.25">
      <c r="A23" s="806">
        <v>20</v>
      </c>
      <c r="B23" s="820" t="s">
        <v>144</v>
      </c>
      <c r="C23" s="805">
        <v>1</v>
      </c>
      <c r="D23" s="190"/>
      <c r="E23" s="771" t="s">
        <v>24</v>
      </c>
      <c r="F23" s="774" t="s">
        <v>207</v>
      </c>
      <c r="G23" s="775">
        <v>11</v>
      </c>
      <c r="H23" s="768"/>
      <c r="I23" s="776">
        <v>18</v>
      </c>
      <c r="J23" s="774" t="s">
        <v>355</v>
      </c>
      <c r="K23" s="776">
        <v>12</v>
      </c>
      <c r="L23" s="768"/>
      <c r="M23" s="776">
        <v>11</v>
      </c>
      <c r="N23" s="777" t="s">
        <v>128</v>
      </c>
      <c r="O23" s="776">
        <v>26</v>
      </c>
      <c r="P23" s="768"/>
      <c r="Q23" s="776">
        <v>13</v>
      </c>
      <c r="R23" s="777" t="s">
        <v>353</v>
      </c>
      <c r="S23" s="776">
        <v>21</v>
      </c>
      <c r="T23" s="770"/>
      <c r="U23" s="799">
        <v>15</v>
      </c>
      <c r="V23" s="191"/>
      <c r="W23" s="191"/>
      <c r="X23" s="191"/>
      <c r="Y23" s="191"/>
    </row>
    <row r="24" spans="1:25" ht="15.75" x14ac:dyDescent="0.25">
      <c r="A24" s="806">
        <v>21</v>
      </c>
      <c r="B24" s="819" t="s">
        <v>31</v>
      </c>
      <c r="C24" s="805">
        <v>0</v>
      </c>
      <c r="D24" s="190"/>
      <c r="E24" s="771" t="s">
        <v>68</v>
      </c>
      <c r="F24" s="774" t="s">
        <v>349</v>
      </c>
      <c r="G24" s="775">
        <v>11</v>
      </c>
      <c r="H24" s="768"/>
      <c r="I24" s="776">
        <v>14</v>
      </c>
      <c r="J24" s="774" t="s">
        <v>130</v>
      </c>
      <c r="K24" s="776">
        <v>23</v>
      </c>
      <c r="L24" s="768"/>
      <c r="M24" s="776">
        <v>13</v>
      </c>
      <c r="N24" s="777" t="s">
        <v>353</v>
      </c>
      <c r="O24" s="776">
        <v>19</v>
      </c>
      <c r="P24" s="768"/>
      <c r="Q24" s="776">
        <v>9</v>
      </c>
      <c r="R24" s="774" t="s">
        <v>112</v>
      </c>
      <c r="S24" s="776">
        <v>13</v>
      </c>
      <c r="T24" s="770"/>
      <c r="U24" s="799"/>
      <c r="V24" s="191"/>
      <c r="W24" s="191"/>
      <c r="X24" s="191"/>
      <c r="Y24" s="191"/>
    </row>
    <row r="25" spans="1:25" ht="15.75" x14ac:dyDescent="0.25">
      <c r="A25" s="806">
        <v>22</v>
      </c>
      <c r="B25" s="819" t="s">
        <v>345</v>
      </c>
      <c r="C25" s="805">
        <v>0</v>
      </c>
      <c r="D25" s="190"/>
      <c r="E25" s="771" t="s">
        <v>145</v>
      </c>
      <c r="F25" s="774" t="s">
        <v>163</v>
      </c>
      <c r="G25" s="775">
        <v>9</v>
      </c>
      <c r="H25" s="768"/>
      <c r="I25" s="776">
        <v>7</v>
      </c>
      <c r="J25" s="774" t="s">
        <v>351</v>
      </c>
      <c r="K25" s="776">
        <v>20</v>
      </c>
      <c r="L25" s="768"/>
      <c r="M25" s="776">
        <v>18</v>
      </c>
      <c r="N25" s="777" t="s">
        <v>355</v>
      </c>
      <c r="O25" s="776">
        <v>17</v>
      </c>
      <c r="P25" s="768"/>
      <c r="Q25" s="776">
        <v>4</v>
      </c>
      <c r="R25" s="774" t="s">
        <v>350</v>
      </c>
      <c r="S25" s="776">
        <v>18</v>
      </c>
      <c r="T25" s="770"/>
      <c r="U25" s="799">
        <v>16</v>
      </c>
      <c r="V25" s="191"/>
      <c r="W25" s="191"/>
      <c r="X25" s="191"/>
      <c r="Y25" s="191"/>
    </row>
    <row r="26" spans="1:25" ht="15.75" x14ac:dyDescent="0.25">
      <c r="A26" s="806">
        <v>23</v>
      </c>
      <c r="B26" s="819" t="s">
        <v>209</v>
      </c>
      <c r="C26" s="805">
        <v>0</v>
      </c>
      <c r="D26" s="190"/>
      <c r="E26" s="771" t="s">
        <v>356</v>
      </c>
      <c r="F26" s="774" t="s">
        <v>127</v>
      </c>
      <c r="G26" s="775">
        <v>8</v>
      </c>
      <c r="H26" s="768"/>
      <c r="I26" s="776">
        <v>22</v>
      </c>
      <c r="J26" s="774" t="s">
        <v>127</v>
      </c>
      <c r="K26" s="776">
        <v>21</v>
      </c>
      <c r="L26" s="768"/>
      <c r="M26" s="776">
        <v>23</v>
      </c>
      <c r="N26" s="777" t="s">
        <v>354</v>
      </c>
      <c r="O26" s="776">
        <v>16</v>
      </c>
      <c r="P26" s="768"/>
      <c r="Q26" s="776">
        <v>5</v>
      </c>
      <c r="R26" s="774" t="s">
        <v>173</v>
      </c>
      <c r="S26" s="776">
        <v>24</v>
      </c>
      <c r="T26" s="770"/>
      <c r="U26" s="799">
        <v>17</v>
      </c>
      <c r="V26" s="191"/>
      <c r="W26" s="191"/>
      <c r="X26" s="191"/>
      <c r="Y26" s="191"/>
    </row>
    <row r="27" spans="1:25" ht="15.75" x14ac:dyDescent="0.25">
      <c r="A27" s="806">
        <v>24</v>
      </c>
      <c r="B27" s="820" t="s">
        <v>167</v>
      </c>
      <c r="C27" s="805">
        <v>0</v>
      </c>
      <c r="D27" s="190"/>
      <c r="E27" s="771">
        <v>23</v>
      </c>
      <c r="F27" s="774" t="s">
        <v>354</v>
      </c>
      <c r="G27" s="780">
        <v>0</v>
      </c>
      <c r="H27" s="768"/>
      <c r="I27" s="906" t="s">
        <v>161</v>
      </c>
      <c r="J27" s="906"/>
      <c r="K27" s="778">
        <f>SUM(K21:K26)/6</f>
        <v>16.5</v>
      </c>
      <c r="L27" s="768"/>
      <c r="M27" s="906" t="s">
        <v>161</v>
      </c>
      <c r="N27" s="906"/>
      <c r="O27" s="778">
        <f>SUM(O21:O26)/6</f>
        <v>18.5</v>
      </c>
      <c r="P27" s="768"/>
      <c r="Q27" s="906" t="s">
        <v>161</v>
      </c>
      <c r="R27" s="906"/>
      <c r="S27" s="778">
        <f>SUM(S21:S26)/6</f>
        <v>21</v>
      </c>
      <c r="T27" s="770"/>
      <c r="U27" s="799">
        <v>18</v>
      </c>
      <c r="V27" s="191"/>
      <c r="W27" s="191"/>
      <c r="X27" s="191"/>
      <c r="Y27" s="191"/>
    </row>
    <row r="28" spans="1:25" ht="20.25" customHeight="1" x14ac:dyDescent="0.2">
      <c r="C28" s="190"/>
      <c r="D28" s="190"/>
      <c r="E28" s="781" t="s">
        <v>357</v>
      </c>
      <c r="F28" s="774" t="s">
        <v>202</v>
      </c>
      <c r="G28" s="775">
        <v>0</v>
      </c>
      <c r="H28" s="768"/>
      <c r="I28" s="768"/>
      <c r="J28" s="768"/>
      <c r="K28" s="768"/>
      <c r="L28" s="768"/>
      <c r="M28" s="768"/>
      <c r="N28" s="768"/>
      <c r="O28" s="768"/>
      <c r="P28" s="768"/>
      <c r="Q28" s="908" t="s">
        <v>358</v>
      </c>
      <c r="R28" s="907"/>
      <c r="S28" s="768"/>
      <c r="T28" s="770"/>
      <c r="U28" s="800" t="s">
        <v>161</v>
      </c>
      <c r="V28" s="191"/>
      <c r="W28" s="191"/>
      <c r="X28" s="191"/>
      <c r="Y28" s="191"/>
    </row>
    <row r="29" spans="1:25" ht="15" x14ac:dyDescent="0.2">
      <c r="C29" s="190"/>
      <c r="D29" s="190"/>
      <c r="E29" s="768"/>
      <c r="F29" s="768"/>
      <c r="G29" s="768"/>
      <c r="H29" s="768"/>
      <c r="I29" s="776">
        <v>8</v>
      </c>
      <c r="J29" s="774" t="s">
        <v>172</v>
      </c>
      <c r="K29" s="776">
        <v>24</v>
      </c>
      <c r="L29" s="768"/>
      <c r="M29" s="776">
        <v>4</v>
      </c>
      <c r="N29" s="774" t="s">
        <v>350</v>
      </c>
      <c r="O29" s="776">
        <v>22</v>
      </c>
      <c r="P29" s="768"/>
      <c r="Q29" s="776">
        <v>3</v>
      </c>
      <c r="R29" s="777" t="s">
        <v>176</v>
      </c>
      <c r="S29" s="776">
        <v>20</v>
      </c>
      <c r="T29" s="770"/>
      <c r="U29" s="798"/>
      <c r="V29" s="191"/>
      <c r="W29" s="191"/>
      <c r="X29" s="191"/>
      <c r="Y29" s="191"/>
    </row>
    <row r="30" spans="1:25" ht="15" x14ac:dyDescent="0.2">
      <c r="C30" s="190"/>
      <c r="D30" s="190"/>
      <c r="E30" s="768"/>
      <c r="F30" s="768"/>
      <c r="G30" s="768"/>
      <c r="H30" s="768"/>
      <c r="I30" s="776">
        <v>4</v>
      </c>
      <c r="J30" s="774" t="s">
        <v>350</v>
      </c>
      <c r="K30" s="776">
        <v>14</v>
      </c>
      <c r="L30" s="768"/>
      <c r="M30" s="776">
        <v>5</v>
      </c>
      <c r="N30" s="774" t="s">
        <v>173</v>
      </c>
      <c r="O30" s="776">
        <v>19</v>
      </c>
      <c r="P30" s="768"/>
      <c r="Q30" s="776">
        <v>18</v>
      </c>
      <c r="R30" s="777" t="s">
        <v>355</v>
      </c>
      <c r="S30" s="776">
        <v>11</v>
      </c>
      <c r="T30" s="770"/>
      <c r="U30" s="799">
        <v>19</v>
      </c>
      <c r="V30" s="191"/>
      <c r="W30" s="191"/>
      <c r="X30" s="191"/>
      <c r="Y30" s="191"/>
    </row>
    <row r="31" spans="1:25" ht="15" x14ac:dyDescent="0.2">
      <c r="C31" s="190"/>
      <c r="D31" s="190"/>
      <c r="E31" s="782"/>
      <c r="F31" s="782"/>
      <c r="G31" s="783"/>
      <c r="H31" s="768"/>
      <c r="I31" s="776">
        <v>21</v>
      </c>
      <c r="J31" s="774" t="s">
        <v>163</v>
      </c>
      <c r="K31" s="776">
        <v>18</v>
      </c>
      <c r="L31" s="768"/>
      <c r="M31" s="776">
        <v>9</v>
      </c>
      <c r="N31" s="774" t="s">
        <v>112</v>
      </c>
      <c r="O31" s="776">
        <v>21</v>
      </c>
      <c r="P31" s="768"/>
      <c r="Q31" s="776">
        <v>23</v>
      </c>
      <c r="R31" s="777" t="s">
        <v>354</v>
      </c>
      <c r="S31" s="776">
        <v>16</v>
      </c>
      <c r="T31" s="770"/>
      <c r="U31" s="799">
        <v>20</v>
      </c>
      <c r="V31" s="191"/>
      <c r="W31" s="191"/>
      <c r="X31" s="191"/>
      <c r="Y31" s="191"/>
    </row>
    <row r="32" spans="1:25" ht="15" x14ac:dyDescent="0.2">
      <c r="C32" s="190"/>
      <c r="D32" s="190"/>
      <c r="E32" s="782"/>
      <c r="F32" s="782"/>
      <c r="G32" s="783"/>
      <c r="H32" s="768"/>
      <c r="I32" s="776">
        <v>13</v>
      </c>
      <c r="J32" s="777" t="s">
        <v>353</v>
      </c>
      <c r="K32" s="776">
        <v>14</v>
      </c>
      <c r="L32" s="768"/>
      <c r="M32" s="776">
        <v>17</v>
      </c>
      <c r="N32" s="774" t="s">
        <v>129</v>
      </c>
      <c r="O32" s="776">
        <v>13</v>
      </c>
      <c r="P32" s="768"/>
      <c r="Q32" s="776">
        <v>19</v>
      </c>
      <c r="R32" s="774" t="s">
        <v>207</v>
      </c>
      <c r="S32" s="776">
        <v>14</v>
      </c>
      <c r="T32" s="770"/>
      <c r="U32" s="799">
        <v>21</v>
      </c>
      <c r="V32" s="191"/>
      <c r="W32" s="191"/>
      <c r="X32" s="191"/>
      <c r="Y32" s="191"/>
    </row>
    <row r="33" spans="1:25" ht="15" x14ac:dyDescent="0.2">
      <c r="C33" s="190"/>
      <c r="D33" s="190"/>
      <c r="E33" s="782"/>
      <c r="F33" s="782"/>
      <c r="G33" s="783"/>
      <c r="H33" s="782"/>
      <c r="I33" s="776">
        <v>17</v>
      </c>
      <c r="J33" s="774" t="s">
        <v>129</v>
      </c>
      <c r="K33" s="776">
        <v>15</v>
      </c>
      <c r="L33" s="768"/>
      <c r="M33" s="776">
        <v>19</v>
      </c>
      <c r="N33" s="774" t="s">
        <v>207</v>
      </c>
      <c r="O33" s="776">
        <v>11</v>
      </c>
      <c r="P33" s="768"/>
      <c r="Q33" s="776">
        <v>20</v>
      </c>
      <c r="R33" s="774" t="s">
        <v>349</v>
      </c>
      <c r="S33" s="776">
        <v>19</v>
      </c>
      <c r="T33" s="770"/>
      <c r="U33" s="799">
        <v>22</v>
      </c>
      <c r="V33" s="191"/>
      <c r="W33" s="191"/>
      <c r="X33" s="191"/>
      <c r="Y33" s="191"/>
    </row>
    <row r="34" spans="1:25" ht="15" x14ac:dyDescent="0.2">
      <c r="C34" s="190"/>
      <c r="D34" s="190"/>
      <c r="E34" s="783"/>
      <c r="F34" s="784"/>
      <c r="G34" s="783"/>
      <c r="H34" s="782"/>
      <c r="I34" s="776">
        <v>12</v>
      </c>
      <c r="J34" s="774" t="s">
        <v>171</v>
      </c>
      <c r="K34" s="776">
        <v>17</v>
      </c>
      <c r="L34" s="768"/>
      <c r="M34" s="776">
        <v>20</v>
      </c>
      <c r="N34" s="774" t="s">
        <v>349</v>
      </c>
      <c r="O34" s="776">
        <v>13</v>
      </c>
      <c r="P34" s="768"/>
      <c r="Q34" s="776">
        <v>17</v>
      </c>
      <c r="R34" s="774" t="s">
        <v>129</v>
      </c>
      <c r="S34" s="776">
        <v>22</v>
      </c>
      <c r="T34" s="770"/>
      <c r="U34" s="800" t="s">
        <v>161</v>
      </c>
      <c r="V34" s="191"/>
      <c r="W34" s="191"/>
      <c r="X34" s="191"/>
      <c r="Y34" s="191"/>
    </row>
    <row r="35" spans="1:25" ht="15" x14ac:dyDescent="0.2">
      <c r="C35" s="190"/>
      <c r="D35" s="190"/>
      <c r="E35" s="783"/>
      <c r="F35" s="784"/>
      <c r="G35" s="783"/>
      <c r="H35" s="782"/>
      <c r="I35" s="906" t="s">
        <v>161</v>
      </c>
      <c r="J35" s="906"/>
      <c r="K35" s="778">
        <f>SUM(K29:K34)/6</f>
        <v>17</v>
      </c>
      <c r="L35" s="768"/>
      <c r="M35" s="906" t="s">
        <v>161</v>
      </c>
      <c r="N35" s="906"/>
      <c r="O35" s="778">
        <f>SUM(O29:O34)/6</f>
        <v>16.5</v>
      </c>
      <c r="P35" s="768"/>
      <c r="Q35" s="906" t="s">
        <v>161</v>
      </c>
      <c r="R35" s="906"/>
      <c r="S35" s="778">
        <f>SUM(S29:S34)/6</f>
        <v>17</v>
      </c>
      <c r="T35" s="770"/>
      <c r="U35" s="798"/>
      <c r="V35" s="191"/>
      <c r="W35" s="191"/>
      <c r="X35" s="191"/>
      <c r="Y35" s="191"/>
    </row>
    <row r="36" spans="1:25" ht="15" x14ac:dyDescent="0.2">
      <c r="C36" s="190"/>
      <c r="D36" s="190"/>
      <c r="E36" s="785"/>
      <c r="F36" s="785"/>
      <c r="G36" s="785"/>
      <c r="H36" s="785"/>
      <c r="I36" s="785"/>
      <c r="J36" s="785"/>
      <c r="K36" s="785"/>
      <c r="L36" s="770"/>
      <c r="M36" s="770"/>
      <c r="N36" s="770"/>
      <c r="O36" s="770"/>
      <c r="P36" s="770"/>
      <c r="Q36" s="770"/>
      <c r="R36" s="770"/>
      <c r="S36" s="770"/>
      <c r="T36" s="770"/>
      <c r="U36" s="798"/>
      <c r="V36" s="191"/>
      <c r="W36" s="191"/>
      <c r="X36" s="191"/>
      <c r="Y36" s="191"/>
    </row>
    <row r="37" spans="1:25" ht="15" x14ac:dyDescent="0.25">
      <c r="C37" s="190"/>
      <c r="D37" s="220" t="s">
        <v>197</v>
      </c>
      <c r="E37" s="785"/>
      <c r="F37" s="785"/>
      <c r="G37" s="785"/>
      <c r="H37" s="785"/>
      <c r="I37" s="785"/>
      <c r="J37" s="785"/>
      <c r="K37" s="785"/>
      <c r="L37" s="770"/>
      <c r="M37" s="770"/>
      <c r="N37" s="770"/>
      <c r="O37" s="770"/>
      <c r="P37" s="770"/>
      <c r="Q37" s="770"/>
      <c r="R37" s="770"/>
      <c r="S37" s="770"/>
      <c r="T37" s="770"/>
      <c r="U37" s="798"/>
      <c r="V37" s="191"/>
      <c r="W37" s="191"/>
      <c r="X37" s="191"/>
      <c r="Y37" s="191"/>
    </row>
    <row r="38" spans="1:25" ht="26.25" x14ac:dyDescent="0.25">
      <c r="C38" s="190"/>
      <c r="D38" s="221" t="s">
        <v>197</v>
      </c>
      <c r="E38" s="785"/>
      <c r="F38" s="785"/>
      <c r="G38" s="785"/>
      <c r="H38" s="785"/>
      <c r="I38" s="785"/>
      <c r="J38" s="785"/>
      <c r="K38" s="785"/>
      <c r="L38" s="770"/>
      <c r="M38" s="770"/>
      <c r="N38" s="786" t="s">
        <v>67</v>
      </c>
      <c r="O38" s="770"/>
      <c r="P38" s="770"/>
      <c r="Q38" s="770"/>
      <c r="R38" s="770"/>
      <c r="S38" s="770"/>
      <c r="T38" s="770"/>
      <c r="U38" s="798"/>
      <c r="V38" s="191"/>
      <c r="W38" s="191"/>
      <c r="X38" s="191"/>
      <c r="Y38" s="191"/>
    </row>
    <row r="39" spans="1:25" x14ac:dyDescent="0.2">
      <c r="E39" s="785"/>
      <c r="F39" s="785"/>
      <c r="G39" s="785"/>
      <c r="H39" s="785"/>
      <c r="I39" s="785"/>
      <c r="J39" s="785"/>
      <c r="K39" s="785"/>
      <c r="L39" s="770"/>
      <c r="M39" s="770"/>
      <c r="N39" s="770"/>
      <c r="O39" s="770"/>
      <c r="P39" s="770"/>
      <c r="Q39" s="770"/>
      <c r="R39" s="770"/>
      <c r="S39" s="770"/>
      <c r="T39" s="770"/>
    </row>
    <row r="40" spans="1:25" ht="18.75" x14ac:dyDescent="0.2">
      <c r="C40" s="190"/>
      <c r="D40" s="190"/>
      <c r="E40" s="909" t="s">
        <v>148</v>
      </c>
      <c r="F40" s="909"/>
      <c r="G40" s="787"/>
      <c r="H40" s="787"/>
      <c r="I40" s="905" t="s">
        <v>150</v>
      </c>
      <c r="J40" s="905"/>
      <c r="K40" s="766"/>
      <c r="L40" s="766"/>
      <c r="M40" s="905" t="s">
        <v>346</v>
      </c>
      <c r="N40" s="905"/>
      <c r="O40" s="766"/>
      <c r="P40" s="766"/>
      <c r="Q40" s="910"/>
      <c r="R40" s="910"/>
      <c r="S40" s="910"/>
      <c r="T40" s="787"/>
    </row>
    <row r="41" spans="1:25" ht="15" x14ac:dyDescent="0.25">
      <c r="A41" s="903"/>
      <c r="B41" s="904"/>
      <c r="C41" s="190"/>
      <c r="D41" s="221" t="s">
        <v>197</v>
      </c>
      <c r="E41" s="788"/>
      <c r="F41" s="788"/>
      <c r="G41" s="788"/>
      <c r="H41" s="788"/>
      <c r="I41" s="788"/>
      <c r="J41" s="788"/>
      <c r="K41" s="788"/>
      <c r="L41" s="788"/>
      <c r="M41" s="907" t="s">
        <v>359</v>
      </c>
      <c r="N41" s="907"/>
      <c r="O41" s="768"/>
      <c r="P41" s="768"/>
      <c r="Q41" s="809"/>
      <c r="R41" s="809"/>
      <c r="S41" s="809"/>
      <c r="T41" s="789"/>
    </row>
    <row r="42" spans="1:25" ht="15" x14ac:dyDescent="0.25">
      <c r="A42" s="835" t="s">
        <v>360</v>
      </c>
      <c r="B42" s="835" t="s">
        <v>361</v>
      </c>
      <c r="C42" s="835" t="s">
        <v>362</v>
      </c>
      <c r="D42" s="190"/>
      <c r="E42" s="790" t="s">
        <v>0</v>
      </c>
      <c r="F42" s="790" t="s">
        <v>1</v>
      </c>
      <c r="G42" s="790" t="s">
        <v>152</v>
      </c>
      <c r="H42" s="791"/>
      <c r="I42" s="773" t="s">
        <v>153</v>
      </c>
      <c r="J42" s="771" t="s">
        <v>1</v>
      </c>
      <c r="K42" s="771" t="s">
        <v>152</v>
      </c>
      <c r="L42" s="772"/>
      <c r="M42" s="773" t="s">
        <v>153</v>
      </c>
      <c r="N42" s="771" t="s">
        <v>1</v>
      </c>
      <c r="O42" s="771" t="s">
        <v>152</v>
      </c>
      <c r="P42" s="792"/>
      <c r="Q42" s="810"/>
      <c r="R42" s="810"/>
      <c r="S42" s="810"/>
      <c r="T42" s="793"/>
    </row>
    <row r="43" spans="1:25" ht="15" x14ac:dyDescent="0.25">
      <c r="A43" s="837" t="s">
        <v>6</v>
      </c>
      <c r="B43" s="807" t="s">
        <v>106</v>
      </c>
      <c r="C43" s="838"/>
      <c r="D43" s="222" t="s">
        <v>198</v>
      </c>
      <c r="E43" s="771">
        <v>1</v>
      </c>
      <c r="F43" s="774" t="s">
        <v>110</v>
      </c>
      <c r="G43" s="775">
        <v>19</v>
      </c>
      <c r="H43" s="789"/>
      <c r="I43" s="776">
        <v>1</v>
      </c>
      <c r="J43" s="774" t="s">
        <v>110</v>
      </c>
      <c r="K43" s="776">
        <v>14</v>
      </c>
      <c r="L43" s="768"/>
      <c r="M43" s="776">
        <v>2</v>
      </c>
      <c r="N43" s="774" t="s">
        <v>363</v>
      </c>
      <c r="O43" s="776">
        <v>17</v>
      </c>
      <c r="P43" s="792"/>
      <c r="Q43" s="811"/>
      <c r="R43" s="784"/>
      <c r="S43" s="812"/>
      <c r="T43" s="793"/>
    </row>
    <row r="44" spans="1:25" ht="15.75" x14ac:dyDescent="0.25">
      <c r="A44" s="837" t="s">
        <v>7</v>
      </c>
      <c r="B44" s="839" t="s">
        <v>119</v>
      </c>
      <c r="C44" s="838">
        <v>20</v>
      </c>
      <c r="D44" s="223"/>
      <c r="E44" s="771">
        <v>2</v>
      </c>
      <c r="F44" s="774" t="s">
        <v>365</v>
      </c>
      <c r="G44" s="775">
        <v>18</v>
      </c>
      <c r="H44" s="789"/>
      <c r="I44" s="776">
        <v>4</v>
      </c>
      <c r="J44" s="774" t="s">
        <v>364</v>
      </c>
      <c r="K44" s="776">
        <v>16</v>
      </c>
      <c r="L44" s="768"/>
      <c r="M44" s="776">
        <v>4</v>
      </c>
      <c r="N44" s="774" t="s">
        <v>364</v>
      </c>
      <c r="O44" s="776">
        <v>19</v>
      </c>
      <c r="P44" s="792"/>
      <c r="Q44" s="811"/>
      <c r="R44" s="784"/>
      <c r="S44" s="812"/>
      <c r="T44" s="793"/>
    </row>
    <row r="45" spans="1:25" ht="15.75" x14ac:dyDescent="0.25">
      <c r="A45" s="837" t="s">
        <v>8</v>
      </c>
      <c r="B45" s="840" t="s">
        <v>280</v>
      </c>
      <c r="C45" s="838"/>
      <c r="D45" s="223"/>
      <c r="E45" s="771">
        <v>3</v>
      </c>
      <c r="F45" s="774" t="s">
        <v>366</v>
      </c>
      <c r="G45" s="775">
        <v>16</v>
      </c>
      <c r="H45" s="789"/>
      <c r="I45" s="776">
        <v>5</v>
      </c>
      <c r="J45" s="774" t="s">
        <v>363</v>
      </c>
      <c r="K45" s="776">
        <v>26</v>
      </c>
      <c r="L45" s="768"/>
      <c r="M45" s="776">
        <v>3</v>
      </c>
      <c r="N45" s="774" t="s">
        <v>366</v>
      </c>
      <c r="O45" s="776">
        <v>11</v>
      </c>
      <c r="P45" s="792"/>
      <c r="Q45" s="811"/>
      <c r="R45" s="784"/>
      <c r="S45" s="812"/>
      <c r="T45" s="793"/>
    </row>
    <row r="46" spans="1:25" ht="15.75" x14ac:dyDescent="0.25">
      <c r="A46" s="837" t="s">
        <v>9</v>
      </c>
      <c r="B46" s="839" t="s">
        <v>240</v>
      </c>
      <c r="C46" s="838">
        <v>19</v>
      </c>
      <c r="D46" s="223">
        <v>1</v>
      </c>
      <c r="E46" s="771">
        <v>4</v>
      </c>
      <c r="F46" s="774" t="s">
        <v>364</v>
      </c>
      <c r="G46" s="794">
        <v>13</v>
      </c>
      <c r="H46" s="789"/>
      <c r="I46" s="776">
        <v>8</v>
      </c>
      <c r="J46" s="774"/>
      <c r="K46" s="776"/>
      <c r="L46" s="768"/>
      <c r="M46" s="776">
        <v>6</v>
      </c>
      <c r="N46" s="777" t="s">
        <v>275</v>
      </c>
      <c r="O46" s="776">
        <v>10</v>
      </c>
      <c r="P46" s="792"/>
      <c r="Q46" s="811"/>
      <c r="R46" s="813"/>
      <c r="S46" s="812"/>
      <c r="T46" s="793"/>
    </row>
    <row r="47" spans="1:25" ht="15.75" x14ac:dyDescent="0.25">
      <c r="A47" s="837" t="s">
        <v>10</v>
      </c>
      <c r="B47" s="839" t="s">
        <v>113</v>
      </c>
      <c r="C47" s="838">
        <v>18</v>
      </c>
      <c r="D47" s="223">
        <v>2</v>
      </c>
      <c r="E47" s="771">
        <v>5</v>
      </c>
      <c r="F47" s="774" t="s">
        <v>363</v>
      </c>
      <c r="G47" s="775">
        <v>12</v>
      </c>
      <c r="H47" s="789"/>
      <c r="I47" s="912" t="s">
        <v>161</v>
      </c>
      <c r="J47" s="912"/>
      <c r="K47" s="778">
        <f>SUM(K43:K46)/3</f>
        <v>18.666666666666668</v>
      </c>
      <c r="L47" s="768"/>
      <c r="M47" s="912" t="s">
        <v>161</v>
      </c>
      <c r="N47" s="912"/>
      <c r="O47" s="778">
        <f>SUM(O43:O46)/4</f>
        <v>14.25</v>
      </c>
      <c r="P47" s="792"/>
      <c r="Q47" s="811"/>
      <c r="R47" s="784"/>
      <c r="S47" s="812"/>
      <c r="T47" s="793"/>
    </row>
    <row r="48" spans="1:25" ht="15.75" x14ac:dyDescent="0.25">
      <c r="A48" s="837" t="s">
        <v>11</v>
      </c>
      <c r="B48" s="839" t="s">
        <v>89</v>
      </c>
      <c r="C48" s="838">
        <v>17</v>
      </c>
      <c r="D48" s="815">
        <v>3</v>
      </c>
      <c r="E48" s="814">
        <v>6</v>
      </c>
      <c r="F48" s="777" t="s">
        <v>275</v>
      </c>
      <c r="G48" s="775">
        <v>12</v>
      </c>
      <c r="H48" s="789"/>
      <c r="I48" s="770"/>
      <c r="J48" s="770"/>
      <c r="K48" s="770"/>
      <c r="L48" s="768"/>
      <c r="M48" s="792"/>
      <c r="N48" s="792"/>
      <c r="O48" s="792"/>
      <c r="P48" s="792"/>
      <c r="Q48" s="811"/>
      <c r="R48" s="784"/>
      <c r="S48" s="812"/>
      <c r="T48" s="793"/>
    </row>
    <row r="49" spans="1:20" ht="15" x14ac:dyDescent="0.25">
      <c r="A49" s="801"/>
      <c r="B49" s="802"/>
      <c r="C49" s="190"/>
      <c r="D49" s="816"/>
      <c r="E49" s="817"/>
      <c r="F49" s="795"/>
      <c r="G49" s="795"/>
      <c r="H49" s="789"/>
      <c r="I49" s="796"/>
      <c r="J49" s="796"/>
      <c r="K49" s="796"/>
      <c r="L49" s="768"/>
      <c r="M49" s="907" t="s">
        <v>367</v>
      </c>
      <c r="N49" s="907"/>
      <c r="O49" s="770"/>
      <c r="P49" s="792"/>
      <c r="Q49" s="765"/>
      <c r="R49" s="765"/>
      <c r="S49" s="765"/>
      <c r="T49" s="793"/>
    </row>
    <row r="50" spans="1:20" ht="15" x14ac:dyDescent="0.25">
      <c r="A50" s="801"/>
      <c r="B50" s="802"/>
      <c r="C50" s="190"/>
      <c r="D50" s="816"/>
      <c r="E50" s="817"/>
      <c r="F50" s="795"/>
      <c r="G50" s="795"/>
      <c r="H50" s="789"/>
      <c r="I50" s="773" t="s">
        <v>153</v>
      </c>
      <c r="J50" s="771" t="s">
        <v>1</v>
      </c>
      <c r="K50" s="771" t="s">
        <v>152</v>
      </c>
      <c r="L50" s="768"/>
      <c r="M50" s="773" t="s">
        <v>153</v>
      </c>
      <c r="N50" s="771" t="s">
        <v>1</v>
      </c>
      <c r="O50" s="771" t="s">
        <v>152</v>
      </c>
      <c r="P50" s="768"/>
      <c r="Q50" s="789"/>
      <c r="R50" s="797"/>
      <c r="S50" s="789"/>
      <c r="T50" s="789"/>
    </row>
    <row r="51" spans="1:20" ht="15" x14ac:dyDescent="0.25">
      <c r="A51" s="801"/>
      <c r="B51" s="801"/>
      <c r="C51" s="190"/>
      <c r="D51" s="816"/>
      <c r="E51" s="817"/>
      <c r="F51" s="795"/>
      <c r="G51" s="795"/>
      <c r="H51" s="789"/>
      <c r="I51" s="776">
        <v>2</v>
      </c>
      <c r="J51" s="774" t="s">
        <v>365</v>
      </c>
      <c r="K51" s="776">
        <v>12</v>
      </c>
      <c r="L51" s="792"/>
      <c r="M51" s="776">
        <v>1</v>
      </c>
      <c r="N51" s="774" t="s">
        <v>110</v>
      </c>
      <c r="O51" s="776">
        <v>17</v>
      </c>
      <c r="P51" s="792"/>
      <c r="Q51" s="793"/>
      <c r="R51" s="793"/>
      <c r="S51" s="793"/>
      <c r="T51" s="793"/>
    </row>
    <row r="52" spans="1:20" ht="15" x14ac:dyDescent="0.25">
      <c r="A52" s="801"/>
      <c r="B52" s="801"/>
      <c r="C52" s="190"/>
      <c r="D52" s="816"/>
      <c r="E52" s="224"/>
      <c r="F52" s="190"/>
      <c r="G52" s="190"/>
      <c r="H52" s="789"/>
      <c r="I52" s="776">
        <v>3</v>
      </c>
      <c r="J52" s="774" t="s">
        <v>366</v>
      </c>
      <c r="K52" s="776">
        <v>13</v>
      </c>
      <c r="L52" s="792"/>
      <c r="M52" s="776">
        <v>2</v>
      </c>
      <c r="N52" s="774" t="s">
        <v>365</v>
      </c>
      <c r="O52" s="776">
        <v>23</v>
      </c>
      <c r="P52" s="792"/>
      <c r="Q52" s="793"/>
      <c r="R52" s="793"/>
      <c r="S52" s="793"/>
      <c r="T52" s="793"/>
    </row>
    <row r="53" spans="1:20" ht="15" x14ac:dyDescent="0.25">
      <c r="C53" s="190"/>
      <c r="D53" s="816"/>
      <c r="E53" s="224"/>
      <c r="F53" s="190"/>
      <c r="G53" s="190"/>
      <c r="H53" s="789"/>
      <c r="I53" s="776">
        <v>6</v>
      </c>
      <c r="J53" s="777" t="s">
        <v>275</v>
      </c>
      <c r="K53" s="776">
        <v>20</v>
      </c>
      <c r="L53" s="792"/>
      <c r="M53" s="776"/>
      <c r="N53" s="774"/>
      <c r="O53" s="776"/>
      <c r="P53" s="792"/>
      <c r="Q53" s="793"/>
      <c r="R53" s="793"/>
      <c r="S53" s="793"/>
      <c r="T53" s="793"/>
    </row>
    <row r="54" spans="1:20" ht="15" x14ac:dyDescent="0.25">
      <c r="C54" s="190"/>
      <c r="D54" s="816"/>
      <c r="E54" s="224"/>
      <c r="F54" s="190"/>
      <c r="G54" s="190"/>
      <c r="H54" s="789"/>
      <c r="I54" s="776">
        <v>7</v>
      </c>
      <c r="J54" s="774"/>
      <c r="K54" s="776"/>
      <c r="L54" s="792"/>
      <c r="M54" s="776"/>
      <c r="N54" s="774"/>
      <c r="O54" s="776"/>
      <c r="P54" s="792"/>
      <c r="Q54" s="793"/>
      <c r="R54" s="793"/>
      <c r="S54" s="793"/>
      <c r="T54" s="793"/>
    </row>
    <row r="55" spans="1:20" ht="26.25" x14ac:dyDescent="0.25">
      <c r="C55" s="190"/>
      <c r="D55" s="816"/>
      <c r="E55" s="818"/>
      <c r="F55" s="9"/>
      <c r="G55" s="9"/>
      <c r="H55" s="789"/>
      <c r="I55" s="912" t="s">
        <v>161</v>
      </c>
      <c r="J55" s="912"/>
      <c r="K55" s="778">
        <f>SUM(K51:K54)/3</f>
        <v>15</v>
      </c>
      <c r="L55" s="792"/>
      <c r="M55" s="912" t="s">
        <v>161</v>
      </c>
      <c r="N55" s="912"/>
      <c r="O55" s="778">
        <f>SUM(O51:O54)/2</f>
        <v>20</v>
      </c>
      <c r="P55" s="792"/>
      <c r="Q55" s="793"/>
      <c r="R55" s="793"/>
      <c r="S55" s="793"/>
      <c r="T55" s="793"/>
    </row>
    <row r="56" spans="1:20" ht="15" x14ac:dyDescent="0.25">
      <c r="C56" s="190"/>
      <c r="D56" s="816"/>
      <c r="E56" s="803"/>
      <c r="F56" s="785"/>
      <c r="G56" s="785"/>
      <c r="H56" s="785"/>
      <c r="I56" s="785"/>
      <c r="J56" s="785"/>
      <c r="K56" s="785"/>
      <c r="L56" s="770"/>
      <c r="M56" s="770"/>
      <c r="N56" s="770"/>
      <c r="O56" s="770"/>
      <c r="P56" s="770"/>
      <c r="Q56" s="770"/>
      <c r="R56" s="770"/>
      <c r="S56" s="770"/>
      <c r="T56" s="770"/>
    </row>
    <row r="57" spans="1:20" ht="18.75" x14ac:dyDescent="0.2">
      <c r="B57" s="911" t="s">
        <v>368</v>
      </c>
      <c r="C57" s="911"/>
      <c r="D57" s="190"/>
      <c r="G57" s="785"/>
      <c r="H57" s="785"/>
      <c r="I57" s="785"/>
      <c r="J57" s="785"/>
      <c r="K57" s="785"/>
      <c r="L57" s="770"/>
      <c r="M57" s="770"/>
      <c r="N57" s="770"/>
      <c r="O57" s="770"/>
      <c r="P57" s="770"/>
      <c r="Q57" s="770"/>
      <c r="R57" s="770"/>
      <c r="S57" s="770"/>
      <c r="T57" s="770"/>
    </row>
    <row r="58" spans="1:20" x14ac:dyDescent="0.2">
      <c r="E58" s="785"/>
      <c r="F58" s="785"/>
      <c r="G58" s="785"/>
      <c r="H58" s="785"/>
      <c r="I58" s="785"/>
      <c r="J58" s="785"/>
      <c r="K58" s="785"/>
      <c r="L58" s="770"/>
      <c r="M58" s="770"/>
      <c r="N58" s="770"/>
      <c r="O58" s="770"/>
      <c r="P58" s="770"/>
      <c r="Q58" s="770"/>
      <c r="R58" s="770"/>
      <c r="S58" s="770"/>
      <c r="T58" s="770"/>
    </row>
    <row r="59" spans="1:20" ht="25.5" x14ac:dyDescent="0.2">
      <c r="A59" s="836" t="s">
        <v>0</v>
      </c>
      <c r="B59" s="836" t="s">
        <v>1</v>
      </c>
      <c r="C59" s="836" t="s">
        <v>152</v>
      </c>
      <c r="E59" s="835" t="s">
        <v>362</v>
      </c>
      <c r="H59" s="785"/>
      <c r="I59" s="785"/>
      <c r="J59" s="785"/>
      <c r="K59" s="785"/>
      <c r="L59" s="770"/>
      <c r="M59" s="770"/>
      <c r="N59" s="770"/>
      <c r="O59" s="770"/>
      <c r="P59" s="770"/>
      <c r="Q59" s="770"/>
      <c r="R59" s="770"/>
      <c r="S59" s="770"/>
      <c r="T59" s="770"/>
    </row>
    <row r="60" spans="1:20" ht="15" x14ac:dyDescent="0.2">
      <c r="A60" s="804" t="s">
        <v>6</v>
      </c>
      <c r="B60" s="808" t="s">
        <v>294</v>
      </c>
      <c r="C60" s="845">
        <v>36</v>
      </c>
      <c r="E60" s="838">
        <v>10</v>
      </c>
      <c r="H60" s="785"/>
      <c r="I60" s="785"/>
      <c r="J60" s="785"/>
      <c r="K60" s="785"/>
      <c r="L60" s="770"/>
      <c r="M60" s="770"/>
      <c r="N60" s="770"/>
      <c r="O60" s="770"/>
      <c r="P60" s="770"/>
      <c r="Q60" s="770"/>
      <c r="R60" s="770"/>
      <c r="S60" s="770"/>
      <c r="T60" s="770"/>
    </row>
    <row r="61" spans="1:20" ht="15" x14ac:dyDescent="0.2">
      <c r="A61" s="804" t="s">
        <v>7</v>
      </c>
      <c r="B61" s="808" t="s">
        <v>241</v>
      </c>
      <c r="C61" s="846">
        <v>21</v>
      </c>
      <c r="E61" s="838">
        <v>9</v>
      </c>
      <c r="H61" s="785"/>
      <c r="I61" s="785"/>
      <c r="J61" s="785"/>
      <c r="K61" s="785"/>
      <c r="L61" s="770"/>
      <c r="M61" s="770"/>
      <c r="N61" s="770"/>
      <c r="O61" s="770"/>
      <c r="P61" s="770"/>
      <c r="Q61" s="770"/>
      <c r="R61" s="770"/>
      <c r="S61" s="770"/>
      <c r="T61" s="770"/>
    </row>
    <row r="62" spans="1:20" ht="15" x14ac:dyDescent="0.2">
      <c r="A62" s="804" t="s">
        <v>8</v>
      </c>
      <c r="B62" s="808" t="s">
        <v>369</v>
      </c>
      <c r="C62" s="846">
        <v>17</v>
      </c>
      <c r="E62" s="838">
        <v>8</v>
      </c>
      <c r="H62" s="785"/>
      <c r="I62" s="785"/>
      <c r="J62" s="785"/>
      <c r="K62" s="785"/>
      <c r="L62" s="770"/>
      <c r="M62" s="770"/>
      <c r="N62" s="770"/>
      <c r="O62" s="770"/>
      <c r="P62" s="770"/>
      <c r="Q62" s="770"/>
      <c r="R62" s="770"/>
      <c r="S62" s="770"/>
      <c r="T62" s="770"/>
    </row>
    <row r="63" spans="1:20" x14ac:dyDescent="0.2">
      <c r="E63" s="785"/>
      <c r="F63" s="785"/>
      <c r="G63" s="785"/>
      <c r="H63" s="785"/>
      <c r="I63" s="785"/>
      <c r="J63" s="785"/>
      <c r="K63" s="785"/>
      <c r="L63" s="770"/>
      <c r="M63" s="770"/>
      <c r="N63" s="770"/>
      <c r="O63" s="770"/>
      <c r="P63" s="770"/>
      <c r="Q63" s="770"/>
      <c r="R63" s="770"/>
      <c r="S63" s="770"/>
      <c r="T63" s="770"/>
    </row>
  </sheetData>
  <mergeCells count="32">
    <mergeCell ref="B57:C57"/>
    <mergeCell ref="I47:J47"/>
    <mergeCell ref="M47:N47"/>
    <mergeCell ref="M49:N49"/>
    <mergeCell ref="I55:J55"/>
    <mergeCell ref="M55:N55"/>
    <mergeCell ref="E40:F40"/>
    <mergeCell ref="I40:J40"/>
    <mergeCell ref="M40:N40"/>
    <mergeCell ref="Q40:S40"/>
    <mergeCell ref="M41:N41"/>
    <mergeCell ref="Q27:R27"/>
    <mergeCell ref="Q28:R28"/>
    <mergeCell ref="I35:J35"/>
    <mergeCell ref="M35:N35"/>
    <mergeCell ref="Q35:R35"/>
    <mergeCell ref="A41:B41"/>
    <mergeCell ref="E2:F2"/>
    <mergeCell ref="I2:J2"/>
    <mergeCell ref="M2:N2"/>
    <mergeCell ref="Q2:R2"/>
    <mergeCell ref="I11:J11"/>
    <mergeCell ref="M11:N11"/>
    <mergeCell ref="Q11:R11"/>
    <mergeCell ref="Q12:S12"/>
    <mergeCell ref="I19:J19"/>
    <mergeCell ref="M19:N19"/>
    <mergeCell ref="Q19:R19"/>
    <mergeCell ref="M20:N20"/>
    <mergeCell ref="Q20:S20"/>
    <mergeCell ref="I27:J27"/>
    <mergeCell ref="M27:N2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výsledky</vt:lpstr>
      <vt:lpstr>rychlobruslení</vt:lpstr>
      <vt:lpstr>běžky </vt:lpstr>
      <vt:lpstr>lyže - sjezd</vt:lpstr>
      <vt:lpstr>badminton</vt:lpstr>
      <vt:lpstr>biatlon</vt:lpstr>
      <vt:lpstr>triatlon</vt:lpstr>
      <vt:lpstr>orienťáky</vt:lpstr>
      <vt:lpstr>kuželky</vt:lpstr>
      <vt:lpstr>kanoe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Rodinka</dc:creator>
  <cp:lastModifiedBy>Mátl Radek Ing.</cp:lastModifiedBy>
  <cp:lastPrinted>2018-06-04T10:51:27Z</cp:lastPrinted>
  <dcterms:created xsi:type="dcterms:W3CDTF">2010-10-04T20:30:50Z</dcterms:created>
  <dcterms:modified xsi:type="dcterms:W3CDTF">2018-11-23T21:56:05Z</dcterms:modified>
</cp:coreProperties>
</file>