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Osobní věci\SC\"/>
    </mc:Choice>
  </mc:AlternateContent>
  <bookViews>
    <workbookView xWindow="0" yWindow="0" windowWidth="13680" windowHeight="7380"/>
  </bookViews>
  <sheets>
    <sheet name="výsledky" sheetId="1" r:id="rId1"/>
    <sheet name="rychlobruslení" sheetId="13" r:id="rId2"/>
    <sheet name="běžky " sheetId="2" r:id="rId3"/>
    <sheet name="lyže - sjezd" sheetId="10" r:id="rId4"/>
    <sheet name="pingpong" sheetId="3" r:id="rId5"/>
    <sheet name="biatlon" sheetId="4" r:id="rId6"/>
    <sheet name="triatlon" sheetId="5" r:id="rId7"/>
    <sheet name="orienťáky" sheetId="12" r:id="rId8"/>
    <sheet name="kuželky" sheetId="11" r:id="rId9"/>
    <sheet name="kanoe" sheetId="7" r:id="rId10"/>
    <sheet name="List1" sheetId="9" r:id="rId11"/>
  </sheets>
  <definedNames>
    <definedName name="_xlnm._FilterDatabase" localSheetId="7" hidden="1">orienťáky!$B$4:$F$25</definedName>
    <definedName name="_xlnm._FilterDatabase" localSheetId="0" hidden="1">výsledky!$A$4:$N$55</definedName>
  </definedNames>
  <calcPr calcId="162913"/>
</workbook>
</file>

<file path=xl/calcChain.xml><?xml version="1.0" encoding="utf-8"?>
<calcChain xmlns="http://schemas.openxmlformats.org/spreadsheetml/2006/main">
  <c r="D28" i="7" l="1"/>
  <c r="K59" i="1" l="1"/>
  <c r="J7" i="1"/>
  <c r="K8" i="1"/>
  <c r="K9" i="1"/>
  <c r="K12" i="1"/>
  <c r="K11" i="1"/>
  <c r="K13" i="1"/>
  <c r="K14" i="1"/>
  <c r="K16" i="1"/>
  <c r="K15" i="1"/>
  <c r="K18" i="1"/>
  <c r="K20" i="1"/>
  <c r="K21" i="1"/>
  <c r="K22" i="1"/>
  <c r="K23" i="1"/>
  <c r="K26" i="1"/>
  <c r="E19" i="7"/>
  <c r="E20" i="7"/>
  <c r="D19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21" i="7"/>
  <c r="E4" i="7"/>
  <c r="D4" i="7"/>
  <c r="E9" i="1" l="1"/>
  <c r="J68" i="1" l="1"/>
  <c r="J58" i="1"/>
  <c r="J59" i="1"/>
  <c r="J61" i="1"/>
  <c r="J63" i="1"/>
  <c r="J62" i="1"/>
  <c r="J66" i="1"/>
  <c r="J60" i="1"/>
  <c r="I9" i="1"/>
  <c r="C9" i="1"/>
  <c r="H9" i="1"/>
  <c r="D13" i="1"/>
  <c r="J25" i="1"/>
  <c r="J4" i="1"/>
  <c r="J5" i="1"/>
  <c r="J6" i="1"/>
  <c r="J10" i="1"/>
  <c r="J8" i="1"/>
  <c r="M36" i="11"/>
  <c r="Q35" i="11"/>
  <c r="U34" i="11"/>
  <c r="U28" i="11"/>
  <c r="Q28" i="11"/>
  <c r="M28" i="11"/>
  <c r="U19" i="11"/>
  <c r="Q19" i="11"/>
  <c r="M19" i="11"/>
  <c r="U11" i="11"/>
  <c r="Q11" i="11"/>
  <c r="M11" i="11"/>
  <c r="I63" i="1" l="1"/>
  <c r="H63" i="1"/>
  <c r="C63" i="1"/>
  <c r="K62" i="1"/>
  <c r="I62" i="1"/>
  <c r="E62" i="1"/>
  <c r="D62" i="1"/>
  <c r="C62" i="1"/>
  <c r="I68" i="1"/>
  <c r="I59" i="1"/>
  <c r="I64" i="1"/>
  <c r="I67" i="1"/>
  <c r="I66" i="1"/>
  <c r="I60" i="1"/>
  <c r="J11" i="1"/>
  <c r="I11" i="1"/>
  <c r="H11" i="1"/>
  <c r="F11" i="1"/>
  <c r="E11" i="1"/>
  <c r="D11" i="1"/>
  <c r="C11" i="1"/>
  <c r="J12" i="1"/>
  <c r="I12" i="1"/>
  <c r="H12" i="1"/>
  <c r="D12" i="1"/>
  <c r="C12" i="1"/>
  <c r="M63" i="1" l="1"/>
  <c r="M62" i="1"/>
  <c r="I6" i="1"/>
  <c r="I7" i="1"/>
  <c r="I8" i="1"/>
  <c r="I16" i="1"/>
  <c r="I13" i="1"/>
  <c r="I15" i="1"/>
  <c r="I18" i="1"/>
  <c r="I14" i="1"/>
  <c r="I23" i="1"/>
  <c r="I20" i="1"/>
  <c r="I27" i="1"/>
  <c r="I22" i="1"/>
  <c r="I26" i="1"/>
  <c r="I4" i="1"/>
  <c r="E11" i="12"/>
  <c r="E9" i="12"/>
  <c r="E10" i="12"/>
  <c r="E16" i="12"/>
  <c r="E23" i="12"/>
  <c r="E34" i="12"/>
  <c r="E36" i="12"/>
  <c r="E4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F72" i="12"/>
  <c r="F71" i="12"/>
  <c r="F70" i="12"/>
  <c r="F69" i="12"/>
  <c r="F68" i="12"/>
  <c r="F67" i="12"/>
  <c r="F66" i="12"/>
  <c r="F65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H10" i="1" l="1"/>
  <c r="H6" i="1"/>
  <c r="H5" i="1"/>
  <c r="H20" i="1"/>
  <c r="H19" i="1"/>
  <c r="H8" i="1"/>
  <c r="H7" i="1"/>
  <c r="H4" i="1"/>
  <c r="H58" i="1"/>
  <c r="H60" i="1"/>
  <c r="F60" i="1"/>
  <c r="E60" i="1"/>
  <c r="D60" i="1"/>
  <c r="C60" i="1"/>
  <c r="H65" i="1"/>
  <c r="M88" i="1"/>
  <c r="M87" i="1"/>
  <c r="O61" i="5"/>
  <c r="O65" i="5"/>
  <c r="M65" i="5"/>
  <c r="H65" i="5"/>
  <c r="O64" i="5"/>
  <c r="M64" i="5"/>
  <c r="H64" i="5"/>
  <c r="O63" i="5"/>
  <c r="M63" i="5"/>
  <c r="H63" i="5"/>
  <c r="O62" i="5"/>
  <c r="M62" i="5"/>
  <c r="H62" i="5"/>
  <c r="O60" i="5"/>
  <c r="M60" i="5"/>
  <c r="H60" i="5"/>
  <c r="M54" i="5"/>
  <c r="M53" i="5"/>
  <c r="M49" i="5"/>
  <c r="M48" i="5"/>
  <c r="M52" i="5"/>
  <c r="M47" i="5"/>
  <c r="M46" i="5"/>
  <c r="M45" i="5"/>
  <c r="O47" i="5"/>
  <c r="O55" i="5"/>
  <c r="O50" i="5"/>
  <c r="O48" i="5"/>
  <c r="O45" i="5"/>
  <c r="O51" i="5"/>
  <c r="O53" i="5"/>
  <c r="O52" i="5"/>
  <c r="O54" i="5"/>
  <c r="O46" i="5"/>
  <c r="O49" i="5"/>
  <c r="H47" i="5"/>
  <c r="H48" i="5"/>
  <c r="H45" i="5"/>
  <c r="H53" i="5"/>
  <c r="H52" i="5"/>
  <c r="H46" i="5"/>
  <c r="H49" i="5"/>
  <c r="O31" i="5"/>
  <c r="J31" i="5"/>
  <c r="H31" i="5"/>
  <c r="E31" i="5"/>
  <c r="O30" i="5"/>
  <c r="M30" i="5"/>
  <c r="J30" i="5"/>
  <c r="H30" i="5"/>
  <c r="E30" i="5"/>
  <c r="O29" i="5"/>
  <c r="M29" i="5"/>
  <c r="J29" i="5"/>
  <c r="H29" i="5"/>
  <c r="E29" i="5"/>
  <c r="O28" i="5"/>
  <c r="M28" i="5"/>
  <c r="J28" i="5"/>
  <c r="H28" i="5"/>
  <c r="E28" i="5"/>
  <c r="O27" i="5"/>
  <c r="M27" i="5"/>
  <c r="J27" i="5"/>
  <c r="H27" i="5"/>
  <c r="E27" i="5"/>
  <c r="O26" i="5"/>
  <c r="M26" i="5"/>
  <c r="J26" i="5"/>
  <c r="H26" i="5"/>
  <c r="E26" i="5"/>
  <c r="O25" i="5"/>
  <c r="M25" i="5"/>
  <c r="J25" i="5"/>
  <c r="H25" i="5"/>
  <c r="O24" i="5"/>
  <c r="M24" i="5"/>
  <c r="J24" i="5"/>
  <c r="H24" i="5"/>
  <c r="E24" i="5"/>
  <c r="O23" i="5"/>
  <c r="M23" i="5"/>
  <c r="J23" i="5"/>
  <c r="H23" i="5"/>
  <c r="E23" i="5"/>
  <c r="O22" i="5"/>
  <c r="M22" i="5"/>
  <c r="J22" i="5"/>
  <c r="H22" i="5"/>
  <c r="E22" i="5"/>
  <c r="O21" i="5"/>
  <c r="M21" i="5"/>
  <c r="J21" i="5"/>
  <c r="H21" i="5"/>
  <c r="E21" i="5"/>
  <c r="O20" i="5"/>
  <c r="M20" i="5"/>
  <c r="J20" i="5"/>
  <c r="H20" i="5"/>
  <c r="E20" i="5"/>
  <c r="O19" i="5"/>
  <c r="M19" i="5"/>
  <c r="J19" i="5"/>
  <c r="H19" i="5"/>
  <c r="O18" i="5"/>
  <c r="M18" i="5"/>
  <c r="J18" i="5"/>
  <c r="H18" i="5"/>
  <c r="O17" i="5"/>
  <c r="M17" i="5"/>
  <c r="J17" i="5"/>
  <c r="H17" i="5"/>
  <c r="E17" i="5"/>
  <c r="O16" i="5"/>
  <c r="M16" i="5"/>
  <c r="J16" i="5"/>
  <c r="H16" i="5"/>
  <c r="O15" i="5"/>
  <c r="M15" i="5"/>
  <c r="J15" i="5"/>
  <c r="H15" i="5"/>
  <c r="E15" i="5"/>
  <c r="O14" i="5"/>
  <c r="M14" i="5"/>
  <c r="J14" i="5"/>
  <c r="H14" i="5"/>
  <c r="O13" i="5"/>
  <c r="M13" i="5"/>
  <c r="J13" i="5"/>
  <c r="H13" i="5"/>
  <c r="O12" i="5"/>
  <c r="M12" i="5"/>
  <c r="J12" i="5"/>
  <c r="H12" i="5"/>
  <c r="E12" i="5"/>
  <c r="O11" i="5"/>
  <c r="M11" i="5"/>
  <c r="J11" i="5"/>
  <c r="H11" i="5"/>
  <c r="E11" i="5"/>
  <c r="O10" i="5"/>
  <c r="M10" i="5"/>
  <c r="J10" i="5"/>
  <c r="H10" i="5"/>
  <c r="O9" i="5"/>
  <c r="M9" i="5"/>
  <c r="J9" i="5"/>
  <c r="H9" i="5"/>
  <c r="O8" i="5"/>
  <c r="M8" i="5"/>
  <c r="J8" i="5"/>
  <c r="H8" i="5"/>
  <c r="O7" i="5"/>
  <c r="M7" i="5"/>
  <c r="J7" i="5"/>
  <c r="H7" i="5"/>
  <c r="E7" i="5"/>
  <c r="O6" i="5"/>
  <c r="M6" i="5"/>
  <c r="J6" i="5"/>
  <c r="H6" i="5"/>
  <c r="E6" i="5"/>
  <c r="O5" i="5"/>
  <c r="M5" i="5"/>
  <c r="J5" i="5"/>
  <c r="H5" i="5"/>
  <c r="E5" i="5"/>
  <c r="M60" i="1" l="1"/>
  <c r="O41" i="5"/>
  <c r="M41" i="5"/>
  <c r="J41" i="5"/>
  <c r="H41" i="5"/>
  <c r="E41" i="5"/>
  <c r="O40" i="5"/>
  <c r="M40" i="5"/>
  <c r="J40" i="5"/>
  <c r="H40" i="5"/>
  <c r="E40" i="5"/>
  <c r="O39" i="5"/>
  <c r="M39" i="5"/>
  <c r="J39" i="5"/>
  <c r="H39" i="5"/>
  <c r="O38" i="5"/>
  <c r="M38" i="5"/>
  <c r="J38" i="5"/>
  <c r="H38" i="5"/>
  <c r="E38" i="5"/>
  <c r="O37" i="5"/>
  <c r="M37" i="5"/>
  <c r="J37" i="5"/>
  <c r="H37" i="5"/>
  <c r="O36" i="5"/>
  <c r="M36" i="5"/>
  <c r="J36" i="5"/>
  <c r="H36" i="5"/>
  <c r="E36" i="5"/>
  <c r="O35" i="5"/>
  <c r="M35" i="5"/>
  <c r="J35" i="5"/>
  <c r="H35" i="5"/>
  <c r="E35" i="5"/>
  <c r="L31" i="4"/>
  <c r="L30" i="4"/>
  <c r="L29" i="4"/>
  <c r="L28" i="4"/>
  <c r="K31" i="4"/>
  <c r="K30" i="4"/>
  <c r="K29" i="4"/>
  <c r="K2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E15" i="1"/>
  <c r="D15" i="1"/>
  <c r="E27" i="1"/>
  <c r="D27" i="1"/>
  <c r="C27" i="1"/>
  <c r="F61" i="1"/>
  <c r="F58" i="1"/>
  <c r="F20" i="1"/>
  <c r="F10" i="1"/>
  <c r="F16" i="1"/>
  <c r="F8" i="1"/>
  <c r="F9" i="1"/>
  <c r="F21" i="1"/>
  <c r="F14" i="1"/>
  <c r="F13" i="1"/>
  <c r="F23" i="1"/>
  <c r="J79" i="10"/>
  <c r="I79" i="10"/>
  <c r="J78" i="10"/>
  <c r="I78" i="10"/>
  <c r="J77" i="10"/>
  <c r="I77" i="10"/>
  <c r="I76" i="10"/>
  <c r="J75" i="10"/>
  <c r="I75" i="10"/>
  <c r="J74" i="10"/>
  <c r="I74" i="10"/>
  <c r="J73" i="10"/>
  <c r="I73" i="10"/>
  <c r="J72" i="10"/>
  <c r="I72" i="10"/>
  <c r="J71" i="10"/>
  <c r="I71" i="10"/>
  <c r="I70" i="10"/>
  <c r="J69" i="10"/>
  <c r="I69" i="10"/>
  <c r="J68" i="10"/>
  <c r="I68" i="10"/>
  <c r="J67" i="10"/>
  <c r="I67" i="10"/>
  <c r="J66" i="10"/>
  <c r="I66" i="10"/>
  <c r="J65" i="10"/>
  <c r="I65" i="10"/>
  <c r="I64" i="10"/>
  <c r="J63" i="10"/>
  <c r="I63" i="10"/>
  <c r="J62" i="10"/>
  <c r="I62" i="10"/>
  <c r="J61" i="10"/>
  <c r="I61" i="10"/>
  <c r="J60" i="10"/>
  <c r="I60" i="10"/>
  <c r="J59" i="10"/>
  <c r="I59" i="10"/>
  <c r="J58" i="10"/>
  <c r="I58" i="10"/>
  <c r="J57" i="10"/>
  <c r="I57" i="10"/>
  <c r="J56" i="10"/>
  <c r="I56" i="10"/>
  <c r="J55" i="10"/>
  <c r="I55" i="10"/>
  <c r="J54" i="10"/>
  <c r="I54" i="10"/>
  <c r="J53" i="10"/>
  <c r="I53" i="10"/>
  <c r="J52" i="10"/>
  <c r="I52" i="10"/>
  <c r="J51" i="10"/>
  <c r="I51" i="10"/>
  <c r="J50" i="10"/>
  <c r="I50" i="10"/>
  <c r="J49" i="10"/>
  <c r="I49" i="10"/>
  <c r="E64" i="1"/>
  <c r="E61" i="1"/>
  <c r="J43" i="10"/>
  <c r="I43" i="10"/>
  <c r="I42" i="10"/>
  <c r="I41" i="10"/>
  <c r="J36" i="10"/>
  <c r="I36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M84" i="1"/>
  <c r="M81" i="1"/>
  <c r="M89" i="1"/>
  <c r="M82" i="1"/>
  <c r="M90" i="1"/>
  <c r="M91" i="1"/>
  <c r="M86" i="1"/>
  <c r="M85" i="1"/>
  <c r="M83" i="1"/>
  <c r="D61" i="1"/>
  <c r="D64" i="1"/>
  <c r="E25" i="1"/>
  <c r="E10" i="1"/>
  <c r="E17" i="1"/>
  <c r="J23" i="10"/>
  <c r="I23" i="10"/>
  <c r="J22" i="10"/>
  <c r="I22" i="10"/>
  <c r="J21" i="10"/>
  <c r="I21" i="10"/>
  <c r="J20" i="10"/>
  <c r="I20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D17" i="1"/>
  <c r="D18" i="1"/>
  <c r="D10" i="1"/>
  <c r="D23" i="2"/>
  <c r="D24" i="2"/>
  <c r="D25" i="2"/>
  <c r="E25" i="2" l="1"/>
  <c r="C61" i="1"/>
  <c r="C58" i="1"/>
  <c r="C65" i="1"/>
  <c r="C68" i="1"/>
  <c r="C67" i="1"/>
  <c r="C59" i="1"/>
  <c r="C17" i="1"/>
  <c r="C10" i="1"/>
  <c r="E18" i="1"/>
  <c r="C7" i="1"/>
  <c r="C8" i="1"/>
  <c r="C22" i="1"/>
  <c r="C13" i="1"/>
  <c r="C14" i="1"/>
  <c r="C20" i="1"/>
  <c r="C16" i="1"/>
  <c r="C21" i="1"/>
  <c r="C23" i="1"/>
  <c r="C26" i="1"/>
  <c r="C19" i="1"/>
  <c r="C18" i="1"/>
  <c r="C24" i="1"/>
  <c r="C25" i="1"/>
  <c r="C6" i="1"/>
  <c r="C4" i="1"/>
  <c r="C5" i="1"/>
  <c r="D6" i="1"/>
  <c r="D4" i="1"/>
  <c r="F52" i="13"/>
  <c r="E52" i="13"/>
  <c r="F51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E8" i="12" l="1"/>
  <c r="E6" i="12"/>
  <c r="E5" i="12"/>
  <c r="E19" i="12"/>
  <c r="E12" i="12"/>
  <c r="E13" i="12"/>
  <c r="E7" i="12"/>
  <c r="E20" i="12"/>
  <c r="E21" i="12"/>
  <c r="E18" i="12"/>
  <c r="E14" i="12"/>
  <c r="E17" i="12"/>
  <c r="E15" i="12"/>
  <c r="E22" i="12"/>
  <c r="E29" i="12"/>
  <c r="E32" i="12"/>
  <c r="E30" i="12"/>
  <c r="E35" i="12"/>
  <c r="E33" i="12"/>
  <c r="E38" i="12"/>
  <c r="E37" i="12"/>
  <c r="E31" i="12"/>
  <c r="M65" i="1"/>
  <c r="M17" i="1"/>
  <c r="I5" i="1"/>
  <c r="K7" i="1" l="1"/>
  <c r="K5" i="1"/>
  <c r="K4" i="1"/>
  <c r="J9" i="1" l="1"/>
  <c r="J13" i="1"/>
  <c r="J22" i="1"/>
  <c r="J14" i="1"/>
  <c r="J16" i="1"/>
  <c r="J21" i="1"/>
  <c r="M18" i="1"/>
  <c r="J24" i="1"/>
  <c r="M68" i="1" l="1"/>
  <c r="M64" i="1"/>
  <c r="M24" i="1"/>
  <c r="F59" i="1"/>
  <c r="E59" i="1"/>
  <c r="E66" i="1"/>
  <c r="E8" i="1"/>
  <c r="E7" i="1"/>
  <c r="E22" i="1"/>
  <c r="E5" i="1"/>
  <c r="E19" i="1"/>
  <c r="E16" i="1"/>
  <c r="M15" i="1" s="1"/>
  <c r="E26" i="1"/>
  <c r="E13" i="1"/>
  <c r="E14" i="1"/>
  <c r="E21" i="1"/>
  <c r="E6" i="1"/>
  <c r="D58" i="1"/>
  <c r="D59" i="1"/>
  <c r="D67" i="1"/>
  <c r="D66" i="1"/>
  <c r="D9" i="1"/>
  <c r="D8" i="1"/>
  <c r="M8" i="1" s="1"/>
  <c r="D7" i="1"/>
  <c r="D22" i="1"/>
  <c r="D5" i="1"/>
  <c r="D25" i="1"/>
  <c r="D19" i="1"/>
  <c r="D26" i="1"/>
  <c r="D14" i="1"/>
  <c r="M10" i="1" s="1"/>
  <c r="D37" i="2"/>
  <c r="D38" i="2"/>
  <c r="D21" i="2"/>
  <c r="D22" i="2"/>
  <c r="M11" i="1" l="1"/>
  <c r="M9" i="1"/>
  <c r="M25" i="1"/>
  <c r="M27" i="1"/>
  <c r="M66" i="1"/>
  <c r="M61" i="1"/>
  <c r="M59" i="1"/>
  <c r="M21" i="1"/>
  <c r="M14" i="1"/>
  <c r="M19" i="1"/>
  <c r="M22" i="1"/>
  <c r="M26" i="1"/>
  <c r="M13" i="1"/>
  <c r="M20" i="1"/>
  <c r="E38" i="2"/>
  <c r="E24" i="2"/>
  <c r="E22" i="2"/>
  <c r="E23" i="2"/>
  <c r="K6" i="1"/>
  <c r="M23" i="1" l="1"/>
  <c r="F5" i="1" l="1"/>
  <c r="M5" i="1" s="1"/>
  <c r="F6" i="1"/>
  <c r="M6" i="1" s="1"/>
  <c r="F4" i="1"/>
  <c r="M67" i="1"/>
  <c r="E58" i="1"/>
  <c r="M58" i="1" s="1"/>
  <c r="D36" i="2"/>
  <c r="E37" i="2" s="1"/>
  <c r="D35" i="2"/>
  <c r="D32" i="2"/>
  <c r="D33" i="2"/>
  <c r="D34" i="2"/>
  <c r="E4" i="1"/>
  <c r="M4" i="1" l="1"/>
  <c r="E34" i="2"/>
  <c r="E33" i="2"/>
  <c r="E36" i="2"/>
  <c r="E35" i="2"/>
  <c r="F7" i="1" l="1"/>
  <c r="M7" i="1" s="1"/>
  <c r="M12" i="1" l="1"/>
  <c r="M16" i="1"/>
  <c r="E25" i="7"/>
  <c r="D25" i="7"/>
  <c r="D24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21" i="7"/>
  <c r="D5" i="7"/>
  <c r="D7" i="2"/>
  <c r="D18" i="2"/>
  <c r="D11" i="2"/>
  <c r="D30" i="2"/>
  <c r="D31" i="2"/>
  <c r="E32" i="2" s="1"/>
  <c r="D29" i="2"/>
  <c r="E29" i="2" s="1"/>
  <c r="D8" i="2"/>
  <c r="D9" i="2"/>
  <c r="D10" i="2"/>
  <c r="D12" i="2"/>
  <c r="D13" i="2"/>
  <c r="D14" i="2"/>
  <c r="D15" i="2"/>
  <c r="D16" i="2"/>
  <c r="D17" i="2"/>
  <c r="D19" i="2"/>
  <c r="D20" i="2"/>
  <c r="E21" i="2" s="1"/>
  <c r="D6" i="2"/>
  <c r="E7" i="2" l="1"/>
  <c r="E16" i="2"/>
  <c r="E12" i="2"/>
  <c r="E9" i="2"/>
  <c r="E8" i="2"/>
  <c r="E18" i="2"/>
  <c r="E17" i="2"/>
  <c r="E10" i="2"/>
  <c r="E20" i="2"/>
  <c r="E30" i="2"/>
  <c r="E6" i="2"/>
  <c r="E15" i="2"/>
  <c r="E31" i="2"/>
  <c r="E13" i="2"/>
  <c r="E11" i="2"/>
  <c r="E19" i="2"/>
  <c r="E14" i="2"/>
</calcChain>
</file>

<file path=xl/sharedStrings.xml><?xml version="1.0" encoding="utf-8"?>
<sst xmlns="http://schemas.openxmlformats.org/spreadsheetml/2006/main" count="1720" uniqueCount="466">
  <si>
    <t>pořadí</t>
  </si>
  <si>
    <t>jméno</t>
  </si>
  <si>
    <t>in-line biatlon</t>
  </si>
  <si>
    <t>triatlon</t>
  </si>
  <si>
    <t>orienťáky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</si>
  <si>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</si>
  <si>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</si>
  <si>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</si>
  <si>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</si>
  <si>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</si>
  <si>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</si>
  <si>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</si>
  <si>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</si>
  <si>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</si>
  <si>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</si>
  <si>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</si>
  <si>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</si>
  <si>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</si>
  <si>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</si>
  <si>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</si>
  <si>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</si>
  <si>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</si>
  <si>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</si>
  <si>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</si>
  <si>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</si>
  <si>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1.střelba</t>
  </si>
  <si>
    <t>2.střelba</t>
  </si>
  <si>
    <t>čas cíl</t>
  </si>
  <si>
    <t>Čech Dan</t>
  </si>
  <si>
    <t>Míka Zdeněk</t>
  </si>
  <si>
    <t>Michalička David</t>
  </si>
  <si>
    <t>Kozák Vláďa</t>
  </si>
  <si>
    <t>Blažek Jarda</t>
  </si>
  <si>
    <t>Pračka Tomáš</t>
  </si>
  <si>
    <t>Čech Vráťa</t>
  </si>
  <si>
    <t>Jméno</t>
  </si>
  <si>
    <t>Plavání</t>
  </si>
  <si>
    <t>Běh</t>
  </si>
  <si>
    <t>MTBO</t>
  </si>
  <si>
    <t>Součet</t>
  </si>
  <si>
    <t>Body SC</t>
  </si>
  <si>
    <t>cíl</t>
  </si>
  <si>
    <t>Kozák Jakub</t>
  </si>
  <si>
    <t>Mátl Radek</t>
  </si>
  <si>
    <t>Tomeček Tomáš</t>
  </si>
  <si>
    <t>Kolo</t>
  </si>
  <si>
    <t>Pořadí</t>
  </si>
  <si>
    <t>čas</t>
  </si>
  <si>
    <t>čas celkem</t>
  </si>
  <si>
    <t>ztráta na předch.</t>
  </si>
  <si>
    <t>kanoe</t>
  </si>
  <si>
    <t>Šašek Petr</t>
  </si>
  <si>
    <t>Kouba Martin</t>
  </si>
  <si>
    <t>Bébr Leoš</t>
  </si>
  <si>
    <t>OB</t>
  </si>
  <si>
    <t>body SC</t>
  </si>
  <si>
    <t>ztráta na vítěze</t>
  </si>
  <si>
    <t>Vosáhlo Jakub</t>
  </si>
  <si>
    <t>Skupina A</t>
  </si>
  <si>
    <t>body</t>
  </si>
  <si>
    <t>Skupina B</t>
  </si>
  <si>
    <t>Celkové pořadí</t>
  </si>
  <si>
    <t>poř</t>
  </si>
  <si>
    <t>platba</t>
  </si>
  <si>
    <t>Silovský Tomáš</t>
  </si>
  <si>
    <t>čas před 1. střelbou</t>
  </si>
  <si>
    <t>čas před 2. střelbou</t>
  </si>
  <si>
    <t>Pelant Michal</t>
  </si>
  <si>
    <t>MUŽI</t>
  </si>
  <si>
    <t>ŽENY</t>
  </si>
  <si>
    <t>20.</t>
  </si>
  <si>
    <t>Štěpánek Aleš</t>
  </si>
  <si>
    <t>Mácha Petr</t>
  </si>
  <si>
    <t>Hubínková Markéta</t>
  </si>
  <si>
    <t>Frank Petr</t>
  </si>
  <si>
    <t>Zíma Pavel</t>
  </si>
  <si>
    <t>0:2</t>
  </si>
  <si>
    <t>2:0</t>
  </si>
  <si>
    <t>2:1</t>
  </si>
  <si>
    <t>1:2</t>
  </si>
  <si>
    <t>4</t>
  </si>
  <si>
    <t>5</t>
  </si>
  <si>
    <t>2</t>
  </si>
  <si>
    <t>7</t>
  </si>
  <si>
    <t>8</t>
  </si>
  <si>
    <t>3</t>
  </si>
  <si>
    <t>6</t>
  </si>
  <si>
    <t>1</t>
  </si>
  <si>
    <t>celkem chyb</t>
  </si>
  <si>
    <t>Michaličková Verča</t>
  </si>
  <si>
    <t>Polívka Petr</t>
  </si>
  <si>
    <t>Kozáková Martina</t>
  </si>
  <si>
    <t>Karlachová Jana</t>
  </si>
  <si>
    <t>12</t>
  </si>
  <si>
    <t>10</t>
  </si>
  <si>
    <t>14</t>
  </si>
  <si>
    <t>15</t>
  </si>
  <si>
    <t>11</t>
  </si>
  <si>
    <t>16</t>
  </si>
  <si>
    <t>22</t>
  </si>
  <si>
    <t>9</t>
  </si>
  <si>
    <t>19</t>
  </si>
  <si>
    <t>13</t>
  </si>
  <si>
    <t>20</t>
  </si>
  <si>
    <t>26</t>
  </si>
  <si>
    <t>18</t>
  </si>
  <si>
    <t>28</t>
  </si>
  <si>
    <t>23</t>
  </si>
  <si>
    <t>25</t>
  </si>
  <si>
    <t>17</t>
  </si>
  <si>
    <t>24</t>
  </si>
  <si>
    <t>Selixová Tereza</t>
  </si>
  <si>
    <t>bonus účast</t>
  </si>
  <si>
    <t>Stinglová Hanka</t>
  </si>
  <si>
    <t>Stingl Martin</t>
  </si>
  <si>
    <t>Pelantová Martina</t>
  </si>
  <si>
    <t>Pračková Emča</t>
  </si>
  <si>
    <t>DĚTI</t>
  </si>
  <si>
    <t>Jakub Kozák</t>
  </si>
  <si>
    <t>Jana Karlachová</t>
  </si>
  <si>
    <t>Zdeněk Míka</t>
  </si>
  <si>
    <t>Robátko</t>
  </si>
  <si>
    <t>Víšková Dominika</t>
  </si>
  <si>
    <t>3.kolo</t>
  </si>
  <si>
    <t>Celkem</t>
  </si>
  <si>
    <t>2.kolo</t>
  </si>
  <si>
    <t>Vojtová Štěpánka</t>
  </si>
  <si>
    <t>1. kolo</t>
  </si>
  <si>
    <t>Paulusová Denisa</t>
  </si>
  <si>
    <t>Paulus Míra</t>
  </si>
  <si>
    <t>lyže - sjezd</t>
  </si>
  <si>
    <t>Kim</t>
  </si>
  <si>
    <t>Novák Lukáš</t>
  </si>
  <si>
    <t>Muži</t>
  </si>
  <si>
    <t>součet dvou nejlepších časů</t>
  </si>
  <si>
    <t>součet všech časů</t>
  </si>
  <si>
    <t>Michal Pelant</t>
  </si>
  <si>
    <t>Míra Paulus</t>
  </si>
  <si>
    <t>Lukáš Novák</t>
  </si>
  <si>
    <t>Jarda Blažek</t>
  </si>
  <si>
    <t>Ženy</t>
  </si>
  <si>
    <t>Denisa Paulusová</t>
  </si>
  <si>
    <t>Děti</t>
  </si>
  <si>
    <t>Martin Pračka</t>
  </si>
  <si>
    <t>Vojta Mátl</t>
  </si>
  <si>
    <t>Všechny kategorie dohromady - pro zajímavost</t>
  </si>
  <si>
    <t xml:space="preserve">SC body </t>
  </si>
  <si>
    <t>kuželky</t>
  </si>
  <si>
    <t>Zajíčková Dáša</t>
  </si>
  <si>
    <t>Pračková Zitka</t>
  </si>
  <si>
    <t>Děti -  2 km volně</t>
  </si>
  <si>
    <t>Pračka Martin</t>
  </si>
  <si>
    <t>Mátl Vojta</t>
  </si>
  <si>
    <t>Pelant Honza</t>
  </si>
  <si>
    <t>1:10</t>
  </si>
  <si>
    <t>Karlach Vladek</t>
  </si>
  <si>
    <t>24.</t>
  </si>
  <si>
    <t>21.</t>
  </si>
  <si>
    <t>29.</t>
  </si>
  <si>
    <t xml:space="preserve">Rožek Vilda </t>
  </si>
  <si>
    <t xml:space="preserve">Rožek Vojta </t>
  </si>
  <si>
    <t>Mátlová Petra</t>
  </si>
  <si>
    <t>DNF</t>
  </si>
  <si>
    <t>kvalifikace - 5 hodů</t>
  </si>
  <si>
    <t>čtvrtfinále - 5 hodů</t>
  </si>
  <si>
    <t>semifinále - 5 hodů</t>
  </si>
  <si>
    <t>finále - 10 hodů</t>
  </si>
  <si>
    <t>skupina o 1. - 6. místo</t>
  </si>
  <si>
    <t>naházeno</t>
  </si>
  <si>
    <t>kvalifikace</t>
  </si>
  <si>
    <t>celkové pořadí</t>
  </si>
  <si>
    <t>Šáša</t>
  </si>
  <si>
    <t>Richard</t>
  </si>
  <si>
    <t>Prakin</t>
  </si>
  <si>
    <t>Aleš Š.</t>
  </si>
  <si>
    <t>Michal P.</t>
  </si>
  <si>
    <t>Jakub K.</t>
  </si>
  <si>
    <t>Vráťa</t>
  </si>
  <si>
    <t>Dan</t>
  </si>
  <si>
    <t>xxx</t>
  </si>
  <si>
    <t>Ráďa</t>
  </si>
  <si>
    <t>průměr na hráče ve skupině</t>
  </si>
  <si>
    <t>skupina o 7. - 12. místo</t>
  </si>
  <si>
    <t>Koubič</t>
  </si>
  <si>
    <t>Vláďa K.</t>
  </si>
  <si>
    <t>skupina o 13. - 18. místo</t>
  </si>
  <si>
    <t>skupina o 13.-22. místo - 5 hodů</t>
  </si>
  <si>
    <t>22.</t>
  </si>
  <si>
    <t>David M.</t>
  </si>
  <si>
    <t>skupina o 19.- 22. místo</t>
  </si>
  <si>
    <t>Pádivý Richard</t>
  </si>
  <si>
    <t>Gnad Tomáš</t>
  </si>
  <si>
    <t>Čas</t>
  </si>
  <si>
    <t>Honza</t>
  </si>
  <si>
    <t>Paulus Míra jun.</t>
  </si>
  <si>
    <t>Bébr Milan</t>
  </si>
  <si>
    <t>Vokřínová Martina</t>
  </si>
  <si>
    <t>Martin Stingl</t>
  </si>
  <si>
    <t>Dan Čech</t>
  </si>
  <si>
    <t>Aleš Štěpánek</t>
  </si>
  <si>
    <t>Vráťa Čech</t>
  </si>
  <si>
    <t>Radek Mátl</t>
  </si>
  <si>
    <t>Jaroslav Blazek</t>
  </si>
  <si>
    <t>Vladek Karlach</t>
  </si>
  <si>
    <t>Tereza Selixová</t>
  </si>
  <si>
    <t>Markéta Hubínková</t>
  </si>
  <si>
    <t>Dominika Víšková</t>
  </si>
  <si>
    <t>Štěpánka Vojtová</t>
  </si>
  <si>
    <t>Martina Vokřínková</t>
  </si>
  <si>
    <t>Petra Mátlová</t>
  </si>
  <si>
    <t>David</t>
  </si>
  <si>
    <t>Leoš</t>
  </si>
  <si>
    <t>Vladek</t>
  </si>
  <si>
    <t>sety</t>
  </si>
  <si>
    <t>Aleš</t>
  </si>
  <si>
    <t>Michal</t>
  </si>
  <si>
    <t>Martina</t>
  </si>
  <si>
    <t>Verča</t>
  </si>
  <si>
    <t>Domča</t>
  </si>
  <si>
    <t>Dáša</t>
  </si>
  <si>
    <t>Martin</t>
  </si>
  <si>
    <t>Morávek Jakub</t>
  </si>
  <si>
    <t>převlek</t>
  </si>
  <si>
    <t>Start</t>
  </si>
  <si>
    <t>Cíl</t>
  </si>
  <si>
    <t>Landkammer Dominik</t>
  </si>
  <si>
    <t>Lauer Martin</t>
  </si>
  <si>
    <t>Landkammerová Šárka</t>
  </si>
  <si>
    <t>Kohoutek Tomáš</t>
  </si>
  <si>
    <t xml:space="preserve">Pospíšil Tomáš </t>
  </si>
  <si>
    <t>Fedáková Anna</t>
  </si>
  <si>
    <t>DISK</t>
  </si>
  <si>
    <t>21</t>
  </si>
  <si>
    <t>star.č.</t>
  </si>
  <si>
    <t>Konečné pořadí muži</t>
  </si>
  <si>
    <t>dan</t>
  </si>
  <si>
    <t>ženy - 15 hodů</t>
  </si>
  <si>
    <t>děti - 15 hodů</t>
  </si>
  <si>
    <t>Konečné pořadí ženy</t>
  </si>
  <si>
    <t>start.č.</t>
  </si>
  <si>
    <t>Dominika</t>
  </si>
  <si>
    <t>Šašková Kačka</t>
  </si>
  <si>
    <t>SOKOLÁK CUP 2016  - kanoistika</t>
  </si>
  <si>
    <t>SOKOLÁK CUP 2017 CELKOVÉ VÝSLEDKY</t>
  </si>
  <si>
    <t xml:space="preserve">rychlobruslení </t>
  </si>
  <si>
    <t>pinpong</t>
  </si>
  <si>
    <t>SOKOLÁK CUP 2017  - rychlobruslení   9.1.2017</t>
  </si>
  <si>
    <t>muži - 8 kol</t>
  </si>
  <si>
    <t>startovní číslo</t>
  </si>
  <si>
    <t>Tomáš Rajtora</t>
  </si>
  <si>
    <t>Míra Skalák</t>
  </si>
  <si>
    <t>ženy - 5 kol</t>
  </si>
  <si>
    <t>Veronika Michaličková</t>
  </si>
  <si>
    <t>děti - 3 kola</t>
  </si>
  <si>
    <t>Rajtora Tomáš</t>
  </si>
  <si>
    <t xml:space="preserve">Šašek Petr </t>
  </si>
  <si>
    <t xml:space="preserve">Lavický Tomáš </t>
  </si>
  <si>
    <t>Paulus Míra ml.</t>
  </si>
  <si>
    <t>Holinka Marek</t>
  </si>
  <si>
    <t xml:space="preserve"> Pračka Martin</t>
  </si>
  <si>
    <t xml:space="preserve"> Pelantová Martina</t>
  </si>
  <si>
    <t>Sobotková Veronika</t>
  </si>
  <si>
    <t>pingpong</t>
  </si>
  <si>
    <t>Sokolák Cup 2017 - volně, Horní Mísečky</t>
  </si>
  <si>
    <t>Počasí: 0 °C, sněžení</t>
  </si>
  <si>
    <t>MUŽI - (2 kola, cca 10 km)</t>
  </si>
  <si>
    <t>Ženy - (1 kolo 5 km)</t>
  </si>
  <si>
    <t>Honza Týč</t>
  </si>
  <si>
    <t>Tomáš Pospíšil</t>
  </si>
  <si>
    <t>Karel</t>
  </si>
  <si>
    <t>Týč Honza</t>
  </si>
  <si>
    <t xml:space="preserve">běžky </t>
  </si>
  <si>
    <t>běžky</t>
  </si>
  <si>
    <t>Svačina Štěpán</t>
  </si>
  <si>
    <t>Míra Paulus  mladší</t>
  </si>
  <si>
    <t>xxxx</t>
  </si>
  <si>
    <t>x</t>
  </si>
  <si>
    <t>Pořadí v součtu časů</t>
  </si>
  <si>
    <t>Denisa</t>
  </si>
  <si>
    <t>Stinglová Barča</t>
  </si>
  <si>
    <t>Evička Mátlová</t>
  </si>
  <si>
    <t>Kohoutek Lukáš</t>
  </si>
  <si>
    <t>Mátlová Evička</t>
  </si>
  <si>
    <t>Bára Stinglová</t>
  </si>
  <si>
    <t xml:space="preserve">Sokolák Cup 2017 - slalom 19.3.2017 </t>
  </si>
  <si>
    <t>Sokolák Cup 2017 - pinčes 22.4.2015 15:30 - 19:30</t>
  </si>
  <si>
    <t>Skupina C</t>
  </si>
  <si>
    <t>Umístění 1. - 6. místo</t>
  </si>
  <si>
    <t>Umístění 7. - 12. místo</t>
  </si>
  <si>
    <t>Umístění 13. - 18. místo</t>
  </si>
  <si>
    <t xml:space="preserve">O UMÍSTĚNÍ </t>
  </si>
  <si>
    <t>Šetka Pavel</t>
  </si>
  <si>
    <t>Zímová Pavla</t>
  </si>
  <si>
    <t>2:0, 2:0</t>
  </si>
  <si>
    <t>0:2, 0:2</t>
  </si>
  <si>
    <t>8:0</t>
  </si>
  <si>
    <t>4:4</t>
  </si>
  <si>
    <t>0:8</t>
  </si>
  <si>
    <t>Pavla</t>
  </si>
  <si>
    <t xml:space="preserve">Jana </t>
  </si>
  <si>
    <t>8:2</t>
  </si>
  <si>
    <t>0:10</t>
  </si>
  <si>
    <t>6:4</t>
  </si>
  <si>
    <t>4:6</t>
  </si>
  <si>
    <t>8:4</t>
  </si>
  <si>
    <t>Zdeněk</t>
  </si>
  <si>
    <t>8:3</t>
  </si>
  <si>
    <t>5:7</t>
  </si>
  <si>
    <t>10:0</t>
  </si>
  <si>
    <t>3:8</t>
  </si>
  <si>
    <t>4:7</t>
  </si>
  <si>
    <t>Pavel Z.</t>
  </si>
  <si>
    <t>Tomáš S.</t>
  </si>
  <si>
    <t>Honza T.</t>
  </si>
  <si>
    <t xml:space="preserve">Vláďa K. </t>
  </si>
  <si>
    <t xml:space="preserve">Pavel Š. </t>
  </si>
  <si>
    <t>4:9</t>
  </si>
  <si>
    <t>5:9</t>
  </si>
  <si>
    <t>6:8</t>
  </si>
  <si>
    <t>11:2</t>
  </si>
  <si>
    <t>1:12</t>
  </si>
  <si>
    <t>12:1</t>
  </si>
  <si>
    <t>Kuba K.</t>
  </si>
  <si>
    <t>Kuba M.</t>
  </si>
  <si>
    <t>9:5</t>
  </si>
  <si>
    <t>10:2</t>
  </si>
  <si>
    <t>5:6</t>
  </si>
  <si>
    <t>2:10</t>
  </si>
  <si>
    <t>6:7</t>
  </si>
  <si>
    <t xml:space="preserve">Aleš </t>
  </si>
  <si>
    <t>Pavel Š.</t>
  </si>
  <si>
    <t>7:6</t>
  </si>
  <si>
    <t>5:8</t>
  </si>
  <si>
    <t>7:5</t>
  </si>
  <si>
    <t>6:6</t>
  </si>
  <si>
    <t xml:space="preserve">Zdeněk </t>
  </si>
  <si>
    <t>3:9</t>
  </si>
  <si>
    <r>
      <t xml:space="preserve">Sokolák Cup 2017 - In-line biatlon - </t>
    </r>
    <r>
      <rPr>
        <b/>
        <sz val="12"/>
        <rFont val="Arial"/>
        <family val="2"/>
        <charset val="238"/>
      </rPr>
      <t>čtvrtek 18.5.2017 v 17:30 h</t>
    </r>
  </si>
  <si>
    <t>3 kola - střelba v leže - 3 kola - střelba ve stoje - 3 kola</t>
  </si>
  <si>
    <t>2 kola - střelba v leže - 2 kola - střelba ve stoje - 2 kola</t>
  </si>
  <si>
    <t>26:01</t>
  </si>
  <si>
    <t>Sokolák Cup 2017 - Triatlon - úterý 20.6.2017 v 17:30 h, počasí: slunečno 27°C</t>
  </si>
  <si>
    <t>Martin Pračka (2006)</t>
  </si>
  <si>
    <t>Teo Šetka (2009)</t>
  </si>
  <si>
    <t>Eda Šetka (2007)</t>
  </si>
  <si>
    <t>Lukáš Kohoutek (2008)</t>
  </si>
  <si>
    <t>Tomáš Kohoutek (2006)</t>
  </si>
  <si>
    <t>Adéla Chmátalová (2004)</t>
  </si>
  <si>
    <t>David Chmátal (2005)</t>
  </si>
  <si>
    <t>Jáchym Gebauer (2007)</t>
  </si>
  <si>
    <t>Jan Urban (2007)</t>
  </si>
  <si>
    <t>Lucka Joudová (2000)</t>
  </si>
  <si>
    <t>Adrián Hraboš (2006)</t>
  </si>
  <si>
    <t>Max Janoušek (2005)</t>
  </si>
  <si>
    <t>Kristýna Jílková (2006)</t>
  </si>
  <si>
    <t>Míša Frkalová (2005)</t>
  </si>
  <si>
    <t>Alex Silvey (2005)</t>
  </si>
  <si>
    <t>Tonča Unruhová (2005)</t>
  </si>
  <si>
    <t>Zapletal Ondřej</t>
  </si>
  <si>
    <t>Treček Marek</t>
  </si>
  <si>
    <t>Urban Martin</t>
  </si>
  <si>
    <t>Zavadilová Anna</t>
  </si>
  <si>
    <t>Uhlíř Michal</t>
  </si>
  <si>
    <t>Treček Antonín</t>
  </si>
  <si>
    <t>Hudos Martin</t>
  </si>
  <si>
    <t>Straškraba Michal</t>
  </si>
  <si>
    <t>Molavcová Monika</t>
  </si>
  <si>
    <t>Rulc Michal</t>
  </si>
  <si>
    <t>Rada Jan</t>
  </si>
  <si>
    <t>Stejskal Pavel</t>
  </si>
  <si>
    <t>Škoch Michal</t>
  </si>
  <si>
    <t>čas
převlek+kolo</t>
  </si>
  <si>
    <t>Jan Kužel (2004)</t>
  </si>
  <si>
    <t>KLUCI</t>
  </si>
  <si>
    <t>HOLKY</t>
  </si>
  <si>
    <t>27.</t>
  </si>
  <si>
    <t xml:space="preserve">Sokolák Cup 2017 - Sříbrný rybník Hrdec Králové 29.9. - 1.10.2017 </t>
  </si>
  <si>
    <t>Pospíšil Tomáš</t>
  </si>
  <si>
    <t>Petr Frank</t>
  </si>
  <si>
    <t>Franc Radek</t>
  </si>
  <si>
    <t>Stingl Márty</t>
  </si>
  <si>
    <t xml:space="preserve">Čechová Tereza </t>
  </si>
  <si>
    <t>Stinglová Bára</t>
  </si>
  <si>
    <t>Mácha Petr Robátko</t>
  </si>
  <si>
    <t>Výsledky MTBO 30.9.2017</t>
  </si>
  <si>
    <t xml:space="preserve">pořadí celkem </t>
  </si>
  <si>
    <t>pořadí startu</t>
  </si>
  <si>
    <t>čas start</t>
  </si>
  <si>
    <t>Výsledky OB 1.10.2017</t>
  </si>
  <si>
    <t>Čechová Tereza</t>
  </si>
  <si>
    <t>29</t>
  </si>
  <si>
    <t>30</t>
  </si>
  <si>
    <t>Dominik La</t>
  </si>
  <si>
    <t>rada</t>
  </si>
  <si>
    <t>Rada</t>
  </si>
  <si>
    <t>šaša</t>
  </si>
  <si>
    <t>jakub k</t>
  </si>
  <si>
    <t>michal p</t>
  </si>
  <si>
    <t>aleš š</t>
  </si>
  <si>
    <t>vláda k</t>
  </si>
  <si>
    <t>dominik</t>
  </si>
  <si>
    <t>prakin</t>
  </si>
  <si>
    <t>robátko</t>
  </si>
  <si>
    <t>vrata</t>
  </si>
  <si>
    <t>vráta</t>
  </si>
  <si>
    <t>Míra p ml</t>
  </si>
  <si>
    <t>honza týč</t>
  </si>
  <si>
    <t>david m</t>
  </si>
  <si>
    <t>dominik l</t>
  </si>
  <si>
    <t>koubič</t>
  </si>
  <si>
    <t>zdeněk</t>
  </si>
  <si>
    <t>vladek</t>
  </si>
  <si>
    <t>jarda blaž</t>
  </si>
  <si>
    <t>c</t>
  </si>
  <si>
    <t>robátka</t>
  </si>
  <si>
    <t>xxxxx</t>
  </si>
  <si>
    <t>míra p ml.</t>
  </si>
  <si>
    <t>Martina Pelantová</t>
  </si>
  <si>
    <t>Honzík Pelant</t>
  </si>
  <si>
    <t>Štepánka</t>
  </si>
  <si>
    <t>Jana k</t>
  </si>
  <si>
    <t>Šárka</t>
  </si>
  <si>
    <t>Petra</t>
  </si>
  <si>
    <t xml:space="preserve">Kozák Vláďa </t>
  </si>
  <si>
    <t>10.místo</t>
  </si>
  <si>
    <t>10. místo</t>
  </si>
  <si>
    <t>16.místo</t>
  </si>
  <si>
    <t>4. místo</t>
  </si>
  <si>
    <t>9. místo</t>
  </si>
  <si>
    <t>1.místo</t>
  </si>
  <si>
    <t>3.místo</t>
  </si>
  <si>
    <t>8.místo</t>
  </si>
  <si>
    <t>9.místo</t>
  </si>
  <si>
    <t>12.místo</t>
  </si>
  <si>
    <t>14.místo</t>
  </si>
  <si>
    <t>15.místo</t>
  </si>
  <si>
    <t>17.místo</t>
  </si>
  <si>
    <t>18.místo</t>
  </si>
  <si>
    <t>20.místo</t>
  </si>
  <si>
    <t>24.místo</t>
  </si>
  <si>
    <t>25.místo</t>
  </si>
  <si>
    <t>26.místo</t>
  </si>
  <si>
    <t>27.místo</t>
  </si>
  <si>
    <t>11.místo</t>
  </si>
  <si>
    <t>23.</t>
  </si>
  <si>
    <t>25.</t>
  </si>
  <si>
    <t>26.</t>
  </si>
  <si>
    <t>30.</t>
  </si>
  <si>
    <t>31.</t>
  </si>
  <si>
    <t>17. místo</t>
  </si>
  <si>
    <t>16. místo</t>
  </si>
  <si>
    <t>13. místo</t>
  </si>
  <si>
    <t>21. místo</t>
  </si>
  <si>
    <t>19. místo</t>
  </si>
  <si>
    <t>18. místo</t>
  </si>
  <si>
    <t>5. místo</t>
  </si>
  <si>
    <t>21.místo</t>
  </si>
  <si>
    <t>12. místo</t>
  </si>
  <si>
    <t>8. místo</t>
  </si>
  <si>
    <t>5°C zataženo</t>
  </si>
  <si>
    <t>3. místo</t>
  </si>
  <si>
    <t>4.místo</t>
  </si>
  <si>
    <t>6.místo</t>
  </si>
  <si>
    <t>5.místo</t>
  </si>
  <si>
    <t>7.místo</t>
  </si>
  <si>
    <t>Pračka Tomáš + Mátl Vojta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</si>
</sst>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Kč&quot;;[Red]\-#,##0\ &quot;Kč&quot;"/>
    <numFmt numFmtId="43" formatCode="_-* #,##0.00\ _K_č_-;\-* #,##0.00\ _K_č_-;_-* &quot;-&quot;??\ _K_č_-;_-@_-"/>
    <numFmt numFmtId="164" formatCode="[h]:mm:ss;@"/>
    <numFmt numFmtId="165" formatCode="[$-F400]h:mm:ss\ AM/PM"/>
    <numFmt numFmtId="166" formatCode="#,##0\ &quot;Kč&quot;"/>
    <numFmt numFmtId="167" formatCode="0.0"/>
    <numFmt numFmtId="168" formatCode="h:mm;@"/>
    <numFmt numFmtId="169" formatCode="m:ss.00"/>
  </numFmts>
  <fonts count="10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6"/>
      <color indexed="62"/>
      <name val="Arial"/>
      <family val="2"/>
      <charset val="238"/>
    </font>
    <font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4"/>
      <name val="Arial"/>
      <family val="2"/>
      <charset val="238"/>
    </font>
    <font>
      <b/>
      <sz val="14"/>
      <color theme="4"/>
      <name val="Calibri"/>
      <family val="2"/>
      <charset val="238"/>
      <scheme val="minor"/>
    </font>
    <font>
      <b/>
      <sz val="24"/>
      <color indexed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2"/>
      <color theme="4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color theme="4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63"/>
      <name val="Arial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rgb="FFC0000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b/>
      <sz val="12"/>
      <color theme="3"/>
      <name val="Calibri"/>
      <family val="2"/>
      <charset val="238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  <charset val="238"/>
    </font>
    <font>
      <sz val="14"/>
      <color theme="3"/>
      <name val="Calibri"/>
      <family val="2"/>
      <scheme val="minor"/>
    </font>
    <font>
      <b/>
      <sz val="10"/>
      <color rgb="FF0070C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sz val="11"/>
      <color theme="1"/>
      <name val="Inherit"/>
    </font>
    <font>
      <sz val="11"/>
      <color rgb="FF7030A0"/>
      <name val="Calibri"/>
      <family val="2"/>
      <charset val="238"/>
      <scheme val="minor"/>
    </font>
    <font>
      <sz val="11"/>
      <color rgb="FF7030A0"/>
      <name val="Inherit"/>
    </font>
    <font>
      <sz val="11"/>
      <name val="Inherit"/>
    </font>
    <font>
      <b/>
      <sz val="11"/>
      <color rgb="FFC00000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indexed="8"/>
      <name val="Calibri"/>
      <charset val="238"/>
    </font>
    <font>
      <b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6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5" fillId="0" borderId="0"/>
    <xf numFmtId="0" fontId="75" fillId="0" borderId="0"/>
    <xf numFmtId="43" fontId="75" fillId="0" borderId="0" applyFont="0" applyFill="0" applyBorder="0" applyAlignment="0" applyProtection="0"/>
    <xf numFmtId="0" fontId="4" fillId="0" borderId="0"/>
    <xf numFmtId="0" fontId="3" fillId="0" borderId="0"/>
  </cellStyleXfs>
  <cellXfs count="803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8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/>
    <xf numFmtId="0" fontId="39" fillId="0" borderId="0" xfId="0" applyFont="1" applyAlignment="1">
      <alignment horizontal="center"/>
    </xf>
    <xf numFmtId="0" fontId="35" fillId="4" borderId="29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center" vertical="center"/>
    </xf>
    <xf numFmtId="0" fontId="29" fillId="4" borderId="44" xfId="0" applyFont="1" applyFill="1" applyBorder="1" applyAlignment="1">
      <alignment horizontal="center" vertical="center" wrapText="1"/>
    </xf>
    <xf numFmtId="165" fontId="28" fillId="0" borderId="22" xfId="0" applyNumberFormat="1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46" fillId="4" borderId="10" xfId="0" applyFont="1" applyFill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 wrapText="1"/>
    </xf>
    <xf numFmtId="0" fontId="46" fillId="4" borderId="54" xfId="0" applyFont="1" applyFill="1" applyBorder="1" applyAlignment="1">
      <alignment horizontal="center" vertical="center" wrapText="1"/>
    </xf>
    <xf numFmtId="0" fontId="52" fillId="4" borderId="5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46" fillId="4" borderId="43" xfId="0" applyFont="1" applyFill="1" applyBorder="1" applyAlignment="1">
      <alignment horizontal="center" vertical="center" wrapText="1"/>
    </xf>
    <xf numFmtId="0" fontId="46" fillId="4" borderId="55" xfId="0" applyFont="1" applyFill="1" applyBorder="1" applyAlignment="1">
      <alignment horizontal="center" vertical="center" wrapText="1"/>
    </xf>
    <xf numFmtId="0" fontId="52" fillId="4" borderId="55" xfId="0" applyFont="1" applyFill="1" applyBorder="1" applyAlignment="1">
      <alignment horizontal="center" vertical="center" wrapText="1"/>
    </xf>
    <xf numFmtId="0" fontId="33" fillId="4" borderId="44" xfId="0" applyFont="1" applyFill="1" applyBorder="1" applyAlignment="1">
      <alignment horizontal="center" vertical="center" wrapText="1"/>
    </xf>
    <xf numFmtId="0" fontId="45" fillId="0" borderId="1" xfId="0" applyFont="1" applyBorder="1"/>
    <xf numFmtId="0" fontId="58" fillId="0" borderId="20" xfId="0" applyFont="1" applyBorder="1" applyAlignment="1">
      <alignment horizontal="left"/>
    </xf>
    <xf numFmtId="0" fontId="58" fillId="0" borderId="20" xfId="0" applyFont="1" applyBorder="1" applyAlignment="1">
      <alignment horizontal="left" wrapText="1"/>
    </xf>
    <xf numFmtId="0" fontId="47" fillId="0" borderId="0" xfId="0" applyFont="1" applyAlignment="1"/>
    <xf numFmtId="0" fontId="59" fillId="0" borderId="0" xfId="0" applyFont="1" applyAlignment="1"/>
    <xf numFmtId="0" fontId="51" fillId="0" borderId="2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34" fillId="0" borderId="5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 wrapText="1"/>
    </xf>
    <xf numFmtId="0" fontId="0" fillId="0" borderId="0" xfId="0"/>
    <xf numFmtId="0" fontId="54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166" fontId="33" fillId="0" borderId="3" xfId="0" applyNumberFormat="1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19" xfId="0" applyFont="1" applyFill="1" applyBorder="1" applyAlignment="1">
      <alignment horizontal="center"/>
    </xf>
    <xf numFmtId="0" fontId="52" fillId="0" borderId="7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56" xfId="0" applyFont="1" applyFill="1" applyBorder="1" applyAlignment="1">
      <alignment horizontal="center"/>
    </xf>
    <xf numFmtId="166" fontId="33" fillId="0" borderId="46" xfId="0" applyNumberFormat="1" applyFont="1" applyFill="1" applyBorder="1" applyAlignment="1">
      <alignment horizontal="center"/>
    </xf>
    <xf numFmtId="166" fontId="38" fillId="0" borderId="46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9" fontId="0" fillId="2" borderId="0" xfId="0" applyNumberFormat="1" applyFill="1" applyBorder="1" applyAlignment="1">
      <alignment horizontal="center"/>
    </xf>
    <xf numFmtId="20" fontId="25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25" fillId="2" borderId="0" xfId="0" applyFont="1" applyFill="1"/>
    <xf numFmtId="0" fontId="33" fillId="2" borderId="56" xfId="0" applyFont="1" applyFill="1" applyBorder="1" applyAlignment="1">
      <alignment horizontal="center"/>
    </xf>
    <xf numFmtId="0" fontId="46" fillId="4" borderId="57" xfId="0" applyFont="1" applyFill="1" applyBorder="1" applyAlignment="1">
      <alignment horizontal="left" vertical="center" wrapText="1"/>
    </xf>
    <xf numFmtId="0" fontId="46" fillId="4" borderId="43" xfId="0" applyFont="1" applyFill="1" applyBorder="1" applyAlignment="1">
      <alignment horizontal="left" vertical="center" wrapText="1"/>
    </xf>
    <xf numFmtId="0" fontId="65" fillId="2" borderId="0" xfId="0" applyFont="1" applyFill="1"/>
    <xf numFmtId="0" fontId="0" fillId="2" borderId="1" xfId="0" applyFill="1" applyBorder="1"/>
    <xf numFmtId="0" fontId="0" fillId="0" borderId="46" xfId="0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49" fontId="19" fillId="8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5" fillId="0" borderId="0" xfId="0" applyFont="1" applyFill="1" applyBorder="1"/>
    <xf numFmtId="49" fontId="14" fillId="8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/>
    </xf>
    <xf numFmtId="0" fontId="14" fillId="6" borderId="29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2" fontId="15" fillId="7" borderId="48" xfId="0" applyNumberFormat="1" applyFont="1" applyFill="1" applyBorder="1" applyAlignment="1">
      <alignment horizontal="center" vertical="center"/>
    </xf>
    <xf numFmtId="49" fontId="71" fillId="7" borderId="1" xfId="0" applyNumberFormat="1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1" fillId="7" borderId="1" xfId="0" applyFont="1" applyFill="1" applyBorder="1" applyAlignment="1">
      <alignment horizontal="center" vertical="center"/>
    </xf>
    <xf numFmtId="49" fontId="71" fillId="8" borderId="1" xfId="0" applyNumberFormat="1" applyFont="1" applyFill="1" applyBorder="1" applyAlignment="1">
      <alignment horizontal="center" vertical="center"/>
    </xf>
    <xf numFmtId="49" fontId="71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0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61" xfId="1" applyFont="1" applyBorder="1" applyAlignment="1">
      <alignment vertical="center" wrapText="1"/>
    </xf>
    <xf numFmtId="0" fontId="29" fillId="0" borderId="9" xfId="1" applyFont="1" applyFill="1" applyBorder="1" applyAlignment="1">
      <alignment horizontal="center" vertical="center" wrapText="1"/>
    </xf>
    <xf numFmtId="47" fontId="30" fillId="0" borderId="1" xfId="0" applyNumberFormat="1" applyFont="1" applyFill="1" applyBorder="1" applyAlignment="1">
      <alignment horizontal="center"/>
    </xf>
    <xf numFmtId="47" fontId="30" fillId="0" borderId="22" xfId="0" applyNumberFormat="1" applyFont="1" applyFill="1" applyBorder="1" applyAlignment="1">
      <alignment horizontal="center"/>
    </xf>
    <xf numFmtId="47" fontId="30" fillId="0" borderId="5" xfId="0" applyNumberFormat="1" applyFont="1" applyFill="1" applyBorder="1" applyAlignment="1">
      <alignment horizontal="center"/>
    </xf>
    <xf numFmtId="0" fontId="0" fillId="5" borderId="0" xfId="0" applyFill="1"/>
    <xf numFmtId="165" fontId="3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75" fillId="0" borderId="0" xfId="3"/>
    <xf numFmtId="0" fontId="13" fillId="0" borderId="0" xfId="3" applyFont="1" applyAlignment="1"/>
    <xf numFmtId="0" fontId="43" fillId="0" borderId="1" xfId="3" applyNumberFormat="1" applyFont="1" applyBorder="1" applyAlignment="1">
      <alignment horizontal="center"/>
    </xf>
    <xf numFmtId="0" fontId="35" fillId="0" borderId="1" xfId="3" applyFont="1" applyBorder="1" applyAlignment="1">
      <alignment horizontal="center"/>
    </xf>
    <xf numFmtId="0" fontId="39" fillId="0" borderId="1" xfId="3" applyFont="1" applyBorder="1" applyAlignment="1">
      <alignment horizontal="center"/>
    </xf>
    <xf numFmtId="0" fontId="41" fillId="0" borderId="1" xfId="3" applyFont="1" applyBorder="1" applyAlignment="1">
      <alignment horizontal="center"/>
    </xf>
    <xf numFmtId="0" fontId="39" fillId="0" borderId="1" xfId="3" applyNumberFormat="1" applyFont="1" applyBorder="1" applyAlignment="1">
      <alignment horizontal="center"/>
    </xf>
    <xf numFmtId="0" fontId="12" fillId="2" borderId="1" xfId="3" applyFont="1" applyFill="1" applyBorder="1" applyAlignment="1">
      <alignment horizontal="left"/>
    </xf>
    <xf numFmtId="0" fontId="75" fillId="2" borderId="1" xfId="3" applyFill="1" applyBorder="1" applyAlignment="1">
      <alignment horizontal="left"/>
    </xf>
    <xf numFmtId="2" fontId="35" fillId="3" borderId="1" xfId="3" applyNumberFormat="1" applyFont="1" applyFill="1" applyBorder="1" applyAlignment="1">
      <alignment horizontal="center"/>
    </xf>
    <xf numFmtId="2" fontId="29" fillId="3" borderId="1" xfId="3" applyNumberFormat="1" applyFont="1" applyFill="1" applyBorder="1" applyAlignment="1">
      <alignment horizontal="center"/>
    </xf>
    <xf numFmtId="2" fontId="42" fillId="0" borderId="1" xfId="3" applyNumberFormat="1" applyFont="1" applyBorder="1" applyAlignment="1">
      <alignment horizontal="center"/>
    </xf>
    <xf numFmtId="0" fontId="45" fillId="0" borderId="1" xfId="0" applyFont="1" applyFill="1" applyBorder="1"/>
    <xf numFmtId="0" fontId="75" fillId="0" borderId="0" xfId="3" applyFill="1" applyAlignment="1">
      <alignment horizontal="center" vertical="center"/>
    </xf>
    <xf numFmtId="0" fontId="75" fillId="0" borderId="0" xfId="3" quotePrefix="1" applyFill="1" applyAlignment="1">
      <alignment horizontal="center" vertical="center"/>
    </xf>
    <xf numFmtId="20" fontId="75" fillId="0" borderId="0" xfId="3" quotePrefix="1" applyNumberFormat="1" applyFill="1" applyAlignment="1">
      <alignment horizontal="center" vertical="center"/>
    </xf>
    <xf numFmtId="0" fontId="75" fillId="0" borderId="0" xfId="3" applyFill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6" fillId="0" borderId="0" xfId="3" applyFont="1" applyAlignment="1">
      <alignment horizontal="center"/>
    </xf>
    <xf numFmtId="0" fontId="75" fillId="0" borderId="0" xfId="3"/>
    <xf numFmtId="0" fontId="75" fillId="0" borderId="0" xfId="3" applyAlignment="1">
      <alignment horizontal="center"/>
    </xf>
    <xf numFmtId="0" fontId="75" fillId="0" borderId="0" xfId="3" quotePrefix="1" applyAlignment="1">
      <alignment horizontal="center"/>
    </xf>
    <xf numFmtId="0" fontId="75" fillId="0" borderId="1" xfId="3" applyBorder="1" applyAlignment="1">
      <alignment horizontal="center" vertical="center"/>
    </xf>
    <xf numFmtId="0" fontId="78" fillId="11" borderId="1" xfId="3" applyFont="1" applyFill="1" applyBorder="1" applyAlignment="1">
      <alignment horizontal="left" vertical="center"/>
    </xf>
    <xf numFmtId="0" fontId="75" fillId="10" borderId="1" xfId="3" applyFill="1" applyBorder="1" applyAlignment="1">
      <alignment horizontal="center" vertical="center"/>
    </xf>
    <xf numFmtId="20" fontId="75" fillId="0" borderId="1" xfId="3" quotePrefix="1" applyNumberFormat="1" applyBorder="1" applyAlignment="1">
      <alignment horizontal="center" vertical="center"/>
    </xf>
    <xf numFmtId="0" fontId="75" fillId="0" borderId="1" xfId="3" quotePrefix="1" applyBorder="1" applyAlignment="1">
      <alignment horizontal="center" vertical="center"/>
    </xf>
    <xf numFmtId="0" fontId="78" fillId="11" borderId="1" xfId="3" applyFont="1" applyFill="1" applyBorder="1" applyAlignment="1">
      <alignment horizontal="center" vertical="center"/>
    </xf>
    <xf numFmtId="0" fontId="75" fillId="0" borderId="0" xfId="3" quotePrefix="1" applyBorder="1" applyAlignment="1">
      <alignment horizontal="center" vertical="center"/>
    </xf>
    <xf numFmtId="20" fontId="75" fillId="0" borderId="0" xfId="3" quotePrefix="1" applyNumberFormat="1" applyBorder="1" applyAlignment="1">
      <alignment horizontal="center" vertical="center"/>
    </xf>
    <xf numFmtId="0" fontId="75" fillId="0" borderId="0" xfId="3" applyBorder="1" applyAlignment="1">
      <alignment horizontal="center" vertical="center"/>
    </xf>
    <xf numFmtId="0" fontId="78" fillId="0" borderId="0" xfId="3" applyFont="1" applyFill="1" applyBorder="1" applyAlignment="1">
      <alignment horizontal="left" vertical="center"/>
    </xf>
    <xf numFmtId="0" fontId="75" fillId="0" borderId="0" xfId="3" applyFill="1" applyBorder="1" applyAlignment="1">
      <alignment horizontal="center" vertical="center"/>
    </xf>
    <xf numFmtId="0" fontId="75" fillId="0" borderId="1" xfId="3" applyBorder="1" applyAlignment="1">
      <alignment horizontal="center" vertical="center" wrapText="1"/>
    </xf>
    <xf numFmtId="0" fontId="75" fillId="0" borderId="1" xfId="3" quotePrefix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20" fontId="25" fillId="2" borderId="22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8" xfId="0" applyFill="1" applyBorder="1"/>
    <xf numFmtId="0" fontId="0" fillId="2" borderId="41" xfId="0" applyFill="1" applyBorder="1"/>
    <xf numFmtId="0" fontId="25" fillId="2" borderId="0" xfId="0" applyFont="1" applyFill="1"/>
    <xf numFmtId="0" fontId="7" fillId="2" borderId="23" xfId="0" applyFont="1" applyFill="1" applyBorder="1"/>
    <xf numFmtId="0" fontId="7" fillId="2" borderId="8" xfId="0" applyFont="1" applyFill="1" applyBorder="1"/>
    <xf numFmtId="0" fontId="0" fillId="2" borderId="23" xfId="0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8" fontId="0" fillId="2" borderId="22" xfId="0" applyNumberFormat="1" applyFont="1" applyFill="1" applyBorder="1" applyAlignment="1">
      <alignment horizontal="center"/>
    </xf>
    <xf numFmtId="168" fontId="0" fillId="2" borderId="21" xfId="0" applyNumberFormat="1" applyFill="1" applyBorder="1" applyAlignment="1">
      <alignment horizontal="center"/>
    </xf>
    <xf numFmtId="168" fontId="0" fillId="2" borderId="22" xfId="0" applyNumberFormat="1" applyFill="1" applyBorder="1" applyAlignment="1">
      <alignment horizontal="center"/>
    </xf>
    <xf numFmtId="168" fontId="0" fillId="2" borderId="28" xfId="0" applyNumberFormat="1" applyFill="1" applyBorder="1" applyAlignment="1">
      <alignment horizontal="center"/>
    </xf>
    <xf numFmtId="168" fontId="0" fillId="2" borderId="3" xfId="0" applyNumberFormat="1" applyFont="1" applyFill="1" applyBorder="1" applyAlignment="1">
      <alignment horizontal="center"/>
    </xf>
    <xf numFmtId="168" fontId="0" fillId="2" borderId="6" xfId="0" applyNumberFormat="1" applyFont="1" applyFill="1" applyBorder="1" applyAlignment="1">
      <alignment horizontal="center"/>
    </xf>
    <xf numFmtId="168" fontId="0" fillId="2" borderId="34" xfId="0" applyNumberFormat="1" applyFill="1" applyBorder="1" applyAlignment="1">
      <alignment horizontal="center"/>
    </xf>
    <xf numFmtId="168" fontId="6" fillId="2" borderId="22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20" fontId="2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20" fontId="25" fillId="2" borderId="5" xfId="0" applyNumberFormat="1" applyFont="1" applyFill="1" applyBorder="1" applyAlignment="1">
      <alignment horizontal="center"/>
    </xf>
    <xf numFmtId="0" fontId="0" fillId="2" borderId="0" xfId="0" applyFill="1" applyBorder="1"/>
    <xf numFmtId="0" fontId="7" fillId="2" borderId="24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49" fontId="32" fillId="2" borderId="5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/>
    <xf numFmtId="0" fontId="31" fillId="2" borderId="7" xfId="0" applyFont="1" applyFill="1" applyBorder="1"/>
    <xf numFmtId="20" fontId="25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10" xfId="0" applyFont="1" applyFill="1" applyBorder="1" applyAlignment="1">
      <alignment horizontal="center" vertical="center" wrapText="1"/>
    </xf>
    <xf numFmtId="0" fontId="25" fillId="2" borderId="0" xfId="0" applyFont="1" applyFill="1" applyBorder="1"/>
    <xf numFmtId="0" fontId="25" fillId="2" borderId="0" xfId="0" applyFont="1" applyFill="1" applyBorder="1" applyAlignment="1"/>
    <xf numFmtId="0" fontId="63" fillId="2" borderId="41" xfId="0" applyFont="1" applyFill="1" applyBorder="1" applyAlignment="1">
      <alignment horizontal="left"/>
    </xf>
    <xf numFmtId="20" fontId="0" fillId="2" borderId="4" xfId="0" applyNumberFormat="1" applyFill="1" applyBorder="1" applyAlignment="1">
      <alignment horizontal="center" vertical="center"/>
    </xf>
    <xf numFmtId="168" fontId="0" fillId="2" borderId="11" xfId="0" applyNumberFormat="1" applyFont="1" applyFill="1" applyBorder="1" applyAlignment="1">
      <alignment horizontal="center"/>
    </xf>
    <xf numFmtId="168" fontId="0" fillId="2" borderId="1" xfId="0" applyNumberFormat="1" applyFont="1" applyFill="1" applyBorder="1" applyAlignment="1">
      <alignment horizontal="center"/>
    </xf>
    <xf numFmtId="0" fontId="63" fillId="2" borderId="7" xfId="0" applyFont="1" applyFill="1" applyBorder="1"/>
    <xf numFmtId="20" fontId="0" fillId="2" borderId="12" xfId="0" applyNumberFormat="1" applyFill="1" applyBorder="1" applyAlignment="1">
      <alignment horizontal="center"/>
    </xf>
    <xf numFmtId="20" fontId="25" fillId="2" borderId="11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1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32" fillId="2" borderId="11" xfId="0" applyNumberFormat="1" applyFont="1" applyFill="1" applyBorder="1" applyAlignment="1">
      <alignment horizontal="center" vertical="center" wrapText="1"/>
    </xf>
    <xf numFmtId="168" fontId="0" fillId="2" borderId="62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 wrapText="1"/>
    </xf>
    <xf numFmtId="168" fontId="0" fillId="2" borderId="42" xfId="0" applyNumberFormat="1" applyFont="1" applyFill="1" applyBorder="1" applyAlignment="1">
      <alignment horizontal="center"/>
    </xf>
    <xf numFmtId="168" fontId="0" fillId="2" borderId="63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5" xfId="0" applyNumberFormat="1" applyFont="1" applyFill="1" applyBorder="1" applyAlignment="1">
      <alignment horizontal="center" vertical="center" wrapText="1"/>
    </xf>
    <xf numFmtId="168" fontId="32" fillId="2" borderId="11" xfId="0" applyNumberFormat="1" applyFont="1" applyFill="1" applyBorder="1" applyAlignment="1">
      <alignment horizontal="center" vertical="center" wrapText="1"/>
    </xf>
    <xf numFmtId="168" fontId="32" fillId="2" borderId="5" xfId="0" applyNumberFormat="1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center"/>
    </xf>
    <xf numFmtId="168" fontId="0" fillId="2" borderId="4" xfId="0" applyNumberForma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0" fillId="2" borderId="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168" fontId="0" fillId="2" borderId="12" xfId="0" applyNumberForma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center" wrapText="1"/>
    </xf>
    <xf numFmtId="168" fontId="0" fillId="2" borderId="32" xfId="0" applyNumberFormat="1" applyFont="1" applyFill="1" applyBorder="1" applyAlignment="1">
      <alignment horizontal="center"/>
    </xf>
    <xf numFmtId="168" fontId="0" fillId="2" borderId="33" xfId="0" applyNumberFormat="1" applyFont="1" applyFill="1" applyBorder="1" applyAlignment="1">
      <alignment horizontal="center"/>
    </xf>
    <xf numFmtId="0" fontId="0" fillId="0" borderId="0" xfId="0"/>
    <xf numFmtId="0" fontId="0" fillId="2" borderId="0" xfId="0" applyFill="1"/>
    <xf numFmtId="0" fontId="10" fillId="2" borderId="4" xfId="0" applyFont="1" applyFill="1" applyBorder="1" applyAlignment="1">
      <alignment horizontal="center" vertical="center" wrapText="1"/>
    </xf>
    <xf numFmtId="1" fontId="0" fillId="2" borderId="3" xfId="0" applyNumberFormat="1" applyFont="1" applyFill="1" applyBorder="1" applyAlignment="1">
      <alignment horizontal="center" vertical="center" wrapText="1"/>
    </xf>
    <xf numFmtId="0" fontId="64" fillId="2" borderId="0" xfId="0" applyFont="1" applyFill="1"/>
    <xf numFmtId="22" fontId="8" fillId="2" borderId="0" xfId="0" applyNumberFormat="1" applyFont="1" applyFill="1"/>
    <xf numFmtId="0" fontId="10" fillId="2" borderId="6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2" borderId="56" xfId="0" applyNumberFormat="1" applyFont="1" applyFill="1" applyBorder="1" applyAlignment="1">
      <alignment horizontal="center" vertical="center" wrapText="1"/>
    </xf>
    <xf numFmtId="164" fontId="0" fillId="2" borderId="6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/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0" fillId="2" borderId="5" xfId="0" applyNumberFormat="1" applyFont="1" applyFill="1" applyBorder="1" applyAlignment="1">
      <alignment horizontal="center" vertical="center" wrapText="1"/>
    </xf>
    <xf numFmtId="165" fontId="0" fillId="2" borderId="5" xfId="0" applyNumberFormat="1" applyFont="1" applyFill="1" applyBorder="1" applyAlignment="1">
      <alignment horizontal="center"/>
    </xf>
    <xf numFmtId="0" fontId="68" fillId="2" borderId="2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9" fillId="2" borderId="35" xfId="0" applyFont="1" applyFill="1" applyBorder="1" applyAlignment="1">
      <alignment horizontal="center" vertical="center" wrapText="1"/>
    </xf>
    <xf numFmtId="0" fontId="69" fillId="2" borderId="32" xfId="0" applyFont="1" applyFill="1" applyBorder="1"/>
    <xf numFmtId="0" fontId="67" fillId="2" borderId="32" xfId="0" applyFont="1" applyFill="1" applyBorder="1"/>
    <xf numFmtId="0" fontId="67" fillId="2" borderId="33" xfId="0" applyFont="1" applyFill="1" applyBorder="1"/>
    <xf numFmtId="164" fontId="0" fillId="2" borderId="47" xfId="0" applyNumberFormat="1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left"/>
    </xf>
    <xf numFmtId="0" fontId="53" fillId="0" borderId="8" xfId="0" applyFont="1" applyFill="1" applyBorder="1"/>
    <xf numFmtId="0" fontId="58" fillId="0" borderId="8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80" fillId="2" borderId="1" xfId="0" applyFont="1" applyFill="1" applyBorder="1"/>
    <xf numFmtId="0" fontId="72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0" fontId="72" fillId="2" borderId="0" xfId="0" applyFont="1" applyFill="1" applyBorder="1" applyAlignment="1">
      <alignment horizontal="left" wrapText="1"/>
    </xf>
    <xf numFmtId="0" fontId="72" fillId="2" borderId="64" xfId="0" applyFont="1" applyFill="1" applyBorder="1" applyAlignment="1">
      <alignment horizontal="left" wrapText="1"/>
    </xf>
    <xf numFmtId="0" fontId="0" fillId="5" borderId="4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74" fillId="0" borderId="0" xfId="0" applyFont="1"/>
    <xf numFmtId="0" fontId="81" fillId="5" borderId="1" xfId="0" applyFont="1" applyFill="1" applyBorder="1" applyAlignment="1">
      <alignment horizontal="left" wrapText="1"/>
    </xf>
    <xf numFmtId="0" fontId="73" fillId="0" borderId="0" xfId="0" applyFont="1"/>
    <xf numFmtId="0" fontId="73" fillId="0" borderId="1" xfId="0" applyFont="1" applyBorder="1" applyAlignment="1">
      <alignment horizontal="center"/>
    </xf>
    <xf numFmtId="0" fontId="73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46" fillId="4" borderId="9" xfId="0" applyFont="1" applyFill="1" applyBorder="1" applyAlignment="1">
      <alignment horizontal="left" vertical="center" wrapText="1"/>
    </xf>
    <xf numFmtId="166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49" fontId="14" fillId="8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46" fillId="4" borderId="15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/>
    </xf>
    <xf numFmtId="0" fontId="0" fillId="0" borderId="0" xfId="0" applyFill="1"/>
    <xf numFmtId="1" fontId="17" fillId="2" borderId="0" xfId="0" applyNumberFormat="1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2" fontId="15" fillId="7" borderId="39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14" fillId="8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center" vertical="center"/>
    </xf>
    <xf numFmtId="1" fontId="14" fillId="2" borderId="22" xfId="0" applyNumberFormat="1" applyFont="1" applyFill="1" applyBorder="1" applyAlignment="1">
      <alignment horizontal="center"/>
    </xf>
    <xf numFmtId="0" fontId="14" fillId="2" borderId="28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/>
    </xf>
    <xf numFmtId="0" fontId="18" fillId="0" borderId="0" xfId="0" applyFont="1" applyAlignment="1"/>
    <xf numFmtId="0" fontId="45" fillId="0" borderId="1" xfId="0" applyFont="1" applyBorder="1" applyAlignment="1">
      <alignment horizontal="left"/>
    </xf>
    <xf numFmtId="0" fontId="46" fillId="4" borderId="26" xfId="0" applyFont="1" applyFill="1" applyBorder="1" applyAlignment="1">
      <alignment horizontal="center" vertical="center" wrapText="1"/>
    </xf>
    <xf numFmtId="0" fontId="46" fillId="4" borderId="25" xfId="0" applyFont="1" applyFill="1" applyBorder="1" applyAlignment="1">
      <alignment horizontal="center" vertical="center" wrapText="1"/>
    </xf>
    <xf numFmtId="0" fontId="46" fillId="4" borderId="44" xfId="0" applyFont="1" applyFill="1" applyBorder="1" applyAlignment="1">
      <alignment horizontal="center" vertical="center" wrapText="1"/>
    </xf>
    <xf numFmtId="0" fontId="33" fillId="0" borderId="58" xfId="0" applyFont="1" applyFill="1" applyBorder="1" applyAlignment="1">
      <alignment horizontal="center"/>
    </xf>
    <xf numFmtId="166" fontId="33" fillId="0" borderId="50" xfId="0" applyNumberFormat="1" applyFont="1" applyFill="1" applyBorder="1" applyAlignment="1">
      <alignment horizontal="center"/>
    </xf>
    <xf numFmtId="0" fontId="59" fillId="0" borderId="66" xfId="1" applyFont="1" applyFill="1" applyBorder="1" applyAlignment="1">
      <alignment vertical="center"/>
    </xf>
    <xf numFmtId="0" fontId="59" fillId="0" borderId="61" xfId="1" applyFont="1" applyFill="1" applyBorder="1" applyAlignment="1">
      <alignment vertical="center"/>
    </xf>
    <xf numFmtId="0" fontId="13" fillId="0" borderId="66" xfId="1" applyFont="1" applyFill="1" applyBorder="1" applyAlignment="1">
      <alignment vertical="center"/>
    </xf>
    <xf numFmtId="169" fontId="33" fillId="0" borderId="1" xfId="0" applyNumberFormat="1" applyFont="1" applyBorder="1" applyAlignment="1">
      <alignment horizontal="center"/>
    </xf>
    <xf numFmtId="49" fontId="52" fillId="0" borderId="1" xfId="0" applyNumberFormat="1" applyFont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169" fontId="45" fillId="0" borderId="1" xfId="0" applyNumberFormat="1" applyFont="1" applyBorder="1" applyAlignment="1">
      <alignment horizontal="center"/>
    </xf>
    <xf numFmtId="47" fontId="33" fillId="0" borderId="0" xfId="0" applyNumberFormat="1" applyFont="1" applyFill="1" applyBorder="1" applyAlignment="1">
      <alignment horizontal="center"/>
    </xf>
    <xf numFmtId="0" fontId="83" fillId="0" borderId="1" xfId="0" applyFont="1" applyBorder="1" applyAlignment="1">
      <alignment horizontal="center"/>
    </xf>
    <xf numFmtId="169" fontId="83" fillId="0" borderId="1" xfId="0" applyNumberFormat="1" applyFont="1" applyBorder="1" applyAlignment="1">
      <alignment horizontal="center"/>
    </xf>
    <xf numFmtId="47" fontId="83" fillId="0" borderId="1" xfId="0" applyNumberFormat="1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169" fontId="33" fillId="0" borderId="5" xfId="0" applyNumberFormat="1" applyFont="1" applyBorder="1" applyAlignment="1">
      <alignment horizontal="center"/>
    </xf>
    <xf numFmtId="0" fontId="33" fillId="0" borderId="5" xfId="0" applyFont="1" applyBorder="1"/>
    <xf numFmtId="0" fontId="46" fillId="0" borderId="12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169" fontId="33" fillId="0" borderId="11" xfId="0" applyNumberFormat="1" applyFont="1" applyBorder="1" applyAlignment="1">
      <alignment horizontal="center"/>
    </xf>
    <xf numFmtId="49" fontId="46" fillId="0" borderId="9" xfId="0" applyNumberFormat="1" applyFont="1" applyBorder="1" applyAlignment="1">
      <alignment horizontal="center" vertical="center" wrapText="1"/>
    </xf>
    <xf numFmtId="49" fontId="46" fillId="0" borderId="10" xfId="0" applyNumberFormat="1" applyFont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45" fillId="0" borderId="20" xfId="0" applyFont="1" applyFill="1" applyBorder="1"/>
    <xf numFmtId="49" fontId="82" fillId="0" borderId="21" xfId="0" applyNumberFormat="1" applyFont="1" applyBorder="1" applyAlignment="1">
      <alignment horizontal="center" vertical="center" wrapText="1"/>
    </xf>
    <xf numFmtId="49" fontId="82" fillId="0" borderId="22" xfId="0" applyNumberFormat="1" applyFont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2" xfId="0" applyFont="1" applyBorder="1" applyAlignment="1">
      <alignment horizontal="center"/>
    </xf>
    <xf numFmtId="0" fontId="82" fillId="0" borderId="4" xfId="0" applyFont="1" applyBorder="1" applyAlignment="1">
      <alignment horizontal="center"/>
    </xf>
    <xf numFmtId="0" fontId="83" fillId="0" borderId="5" xfId="0" applyFont="1" applyBorder="1" applyAlignment="1">
      <alignment horizontal="center"/>
    </xf>
    <xf numFmtId="169" fontId="83" fillId="0" borderId="5" xfId="0" applyNumberFormat="1" applyFont="1" applyBorder="1" applyAlignment="1">
      <alignment horizontal="center"/>
    </xf>
    <xf numFmtId="47" fontId="83" fillId="0" borderId="5" xfId="0" applyNumberFormat="1" applyFont="1" applyFill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54" fillId="0" borderId="22" xfId="0" applyFont="1" applyFill="1" applyBorder="1" applyAlignment="1">
      <alignment horizontal="center"/>
    </xf>
    <xf numFmtId="166" fontId="33" fillId="0" borderId="28" xfId="0" applyNumberFormat="1" applyFont="1" applyFill="1" applyBorder="1" applyAlignment="1">
      <alignment horizontal="center"/>
    </xf>
    <xf numFmtId="166" fontId="33" fillId="0" borderId="3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left"/>
    </xf>
    <xf numFmtId="6" fontId="33" fillId="0" borderId="3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wrapText="1"/>
    </xf>
    <xf numFmtId="49" fontId="45" fillId="0" borderId="40" xfId="0" applyNumberFormat="1" applyFont="1" applyFill="1" applyBorder="1" applyAlignment="1">
      <alignment horizontal="center"/>
    </xf>
    <xf numFmtId="49" fontId="45" fillId="0" borderId="20" xfId="0" applyNumberFormat="1" applyFont="1" applyFill="1" applyBorder="1" applyAlignment="1">
      <alignment horizontal="center"/>
    </xf>
    <xf numFmtId="0" fontId="35" fillId="9" borderId="29" xfId="0" applyFont="1" applyFill="1" applyBorder="1" applyAlignment="1">
      <alignment horizontal="center" vertical="center" wrapText="1"/>
    </xf>
    <xf numFmtId="0" fontId="35" fillId="9" borderId="26" xfId="0" applyFont="1" applyFill="1" applyBorder="1" applyAlignment="1">
      <alignment horizontal="center" vertical="center" wrapText="1"/>
    </xf>
    <xf numFmtId="0" fontId="34" fillId="9" borderId="26" xfId="0" applyFont="1" applyFill="1" applyBorder="1" applyAlignment="1">
      <alignment horizontal="center" vertical="center" wrapText="1"/>
    </xf>
    <xf numFmtId="0" fontId="29" fillId="9" borderId="26" xfId="0" applyFont="1" applyFill="1" applyBorder="1" applyAlignment="1">
      <alignment horizontal="center" vertical="center" wrapText="1"/>
    </xf>
    <xf numFmtId="0" fontId="29" fillId="9" borderId="48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53" fillId="0" borderId="1" xfId="0" applyFont="1" applyFill="1" applyBorder="1" applyAlignment="1">
      <alignment horizontal="left"/>
    </xf>
    <xf numFmtId="0" fontId="53" fillId="0" borderId="1" xfId="0" applyFont="1" applyFill="1" applyBorder="1"/>
    <xf numFmtId="0" fontId="30" fillId="0" borderId="40" xfId="0" applyFont="1" applyBorder="1" applyAlignment="1">
      <alignment horizontal="center" vertical="center" wrapText="1"/>
    </xf>
    <xf numFmtId="46" fontId="0" fillId="0" borderId="22" xfId="0" applyNumberFormat="1" applyBorder="1" applyAlignment="1">
      <alignment horizontal="center" vertical="center"/>
    </xf>
    <xf numFmtId="165" fontId="30" fillId="0" borderId="22" xfId="0" applyNumberFormat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left"/>
    </xf>
    <xf numFmtId="46" fontId="0" fillId="0" borderId="5" xfId="0" applyNumberFormat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53" fillId="2" borderId="1" xfId="0" applyFont="1" applyFill="1" applyBorder="1"/>
    <xf numFmtId="0" fontId="12" fillId="2" borderId="1" xfId="0" applyFont="1" applyFill="1" applyBorder="1" applyAlignment="1">
      <alignment horizontal="left"/>
    </xf>
    <xf numFmtId="2" fontId="42" fillId="0" borderId="1" xfId="0" applyNumberFormat="1" applyFont="1" applyBorder="1" applyAlignment="1">
      <alignment horizontal="center"/>
    </xf>
    <xf numFmtId="0" fontId="43" fillId="0" borderId="1" xfId="0" applyNumberFormat="1" applyFont="1" applyBorder="1" applyAlignment="1">
      <alignment horizontal="center"/>
    </xf>
    <xf numFmtId="2" fontId="76" fillId="3" borderId="1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8" fillId="0" borderId="32" xfId="0" applyFont="1" applyBorder="1" applyAlignment="1">
      <alignment horizontal="center"/>
    </xf>
    <xf numFmtId="0" fontId="34" fillId="4" borderId="29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46" fontId="31" fillId="0" borderId="1" xfId="0" applyNumberFormat="1" applyFont="1" applyBorder="1"/>
    <xf numFmtId="0" fontId="31" fillId="0" borderId="21" xfId="0" applyFont="1" applyBorder="1" applyAlignment="1">
      <alignment horizontal="center"/>
    </xf>
    <xf numFmtId="46" fontId="31" fillId="0" borderId="22" xfId="0" applyNumberFormat="1" applyFont="1" applyBorder="1"/>
    <xf numFmtId="0" fontId="31" fillId="0" borderId="2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45" fillId="0" borderId="5" xfId="0" applyFont="1" applyFill="1" applyBorder="1"/>
    <xf numFmtId="46" fontId="31" fillId="0" borderId="5" xfId="0" applyNumberFormat="1" applyFont="1" applyBorder="1"/>
    <xf numFmtId="165" fontId="28" fillId="0" borderId="5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84" fillId="0" borderId="40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46" fontId="84" fillId="0" borderId="1" xfId="0" applyNumberFormat="1" applyFont="1" applyBorder="1"/>
    <xf numFmtId="0" fontId="0" fillId="0" borderId="0" xfId="0" applyFont="1" applyAlignment="1">
      <alignment horizontal="center"/>
    </xf>
    <xf numFmtId="0" fontId="53" fillId="2" borderId="22" xfId="0" applyFont="1" applyFill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3" fillId="2" borderId="45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2" borderId="46" xfId="0" applyFont="1" applyFill="1" applyBorder="1" applyAlignment="1">
      <alignment horizontal="center"/>
    </xf>
    <xf numFmtId="165" fontId="53" fillId="0" borderId="1" xfId="0" applyNumberFormat="1" applyFont="1" applyBorder="1" applyAlignment="1">
      <alignment horizontal="center"/>
    </xf>
    <xf numFmtId="0" fontId="46" fillId="4" borderId="29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center"/>
    </xf>
    <xf numFmtId="0" fontId="52" fillId="0" borderId="68" xfId="0" applyFont="1" applyFill="1" applyBorder="1" applyAlignment="1">
      <alignment horizontal="center"/>
    </xf>
    <xf numFmtId="2" fontId="77" fillId="3" borderId="1" xfId="0" applyNumberFormat="1" applyFont="1" applyFill="1" applyBorder="1" applyAlignment="1">
      <alignment horizontal="center"/>
    </xf>
    <xf numFmtId="0" fontId="45" fillId="0" borderId="20" xfId="0" applyFont="1" applyBorder="1" applyAlignment="1">
      <alignment horizontal="center"/>
    </xf>
    <xf numFmtId="2" fontId="42" fillId="0" borderId="22" xfId="0" applyNumberFormat="1" applyFont="1" applyBorder="1" applyAlignment="1">
      <alignment horizontal="center"/>
    </xf>
    <xf numFmtId="0" fontId="43" fillId="0" borderId="22" xfId="0" applyNumberFormat="1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22" xfId="0" applyNumberFormat="1" applyFont="1" applyBorder="1" applyAlignment="1">
      <alignment horizontal="center"/>
    </xf>
    <xf numFmtId="2" fontId="42" fillId="0" borderId="5" xfId="0" applyNumberFormat="1" applyFont="1" applyBorder="1" applyAlignment="1">
      <alignment horizontal="center"/>
    </xf>
    <xf numFmtId="0" fontId="43" fillId="0" borderId="5" xfId="0" applyNumberFormat="1" applyFont="1" applyBorder="1" applyAlignment="1">
      <alignment horizontal="center"/>
    </xf>
    <xf numFmtId="2" fontId="77" fillId="3" borderId="5" xfId="0" applyNumberFormat="1" applyFont="1" applyFill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5" xfId="0" applyNumberFormat="1" applyFont="1" applyBorder="1" applyAlignment="1">
      <alignment horizontal="center"/>
    </xf>
    <xf numFmtId="0" fontId="85" fillId="0" borderId="1" xfId="0" applyFont="1" applyFill="1" applyBorder="1"/>
    <xf numFmtId="0" fontId="42" fillId="0" borderId="1" xfId="0" applyNumberFormat="1" applyFont="1" applyBorder="1" applyAlignment="1">
      <alignment horizontal="center"/>
    </xf>
    <xf numFmtId="0" fontId="43" fillId="0" borderId="11" xfId="0" applyNumberFormat="1" applyFont="1" applyBorder="1" applyAlignment="1">
      <alignment horizontal="center"/>
    </xf>
    <xf numFmtId="2" fontId="77" fillId="3" borderId="11" xfId="0" applyNumberFormat="1" applyFont="1" applyFill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1" xfId="0" applyNumberFormat="1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35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/>
    </xf>
    <xf numFmtId="0" fontId="42" fillId="0" borderId="11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5" fillId="3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1" fillId="0" borderId="1" xfId="0" applyFont="1" applyBorder="1" applyAlignment="1">
      <alignment horizontal="center"/>
    </xf>
    <xf numFmtId="0" fontId="39" fillId="0" borderId="24" xfId="0" applyNumberFormat="1" applyFont="1" applyBorder="1" applyAlignment="1">
      <alignment horizontal="center"/>
    </xf>
    <xf numFmtId="0" fontId="58" fillId="0" borderId="40" xfId="0" applyFont="1" applyBorder="1" applyAlignment="1">
      <alignment horizontal="left"/>
    </xf>
    <xf numFmtId="0" fontId="33" fillId="0" borderId="45" xfId="0" applyFont="1" applyBorder="1" applyAlignment="1">
      <alignment horizontal="center"/>
    </xf>
    <xf numFmtId="6" fontId="33" fillId="0" borderId="46" xfId="0" applyNumberFormat="1" applyFont="1" applyBorder="1" applyAlignment="1">
      <alignment horizontal="center"/>
    </xf>
    <xf numFmtId="0" fontId="77" fillId="0" borderId="1" xfId="3" applyFont="1" applyFill="1" applyBorder="1" applyAlignment="1">
      <alignment horizontal="left" vertical="center"/>
    </xf>
    <xf numFmtId="0" fontId="35" fillId="0" borderId="1" xfId="3" applyFont="1" applyBorder="1" applyAlignment="1">
      <alignment horizontal="center" vertical="center"/>
    </xf>
    <xf numFmtId="0" fontId="75" fillId="0" borderId="0" xfId="3" quotePrefix="1" applyFill="1" applyBorder="1" applyAlignment="1">
      <alignment horizontal="center" vertical="center"/>
    </xf>
    <xf numFmtId="20" fontId="75" fillId="0" borderId="0" xfId="3" quotePrefix="1" applyNumberForma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45" fillId="0" borderId="21" xfId="0" applyFont="1" applyFill="1" applyBorder="1"/>
    <xf numFmtId="0" fontId="45" fillId="0" borderId="2" xfId="0" applyFont="1" applyFill="1" applyBorder="1"/>
    <xf numFmtId="0" fontId="45" fillId="0" borderId="2" xfId="0" applyFont="1" applyBorder="1"/>
    <xf numFmtId="0" fontId="45" fillId="0" borderId="2" xfId="0" applyFont="1" applyFill="1" applyBorder="1" applyAlignment="1">
      <alignment wrapText="1"/>
    </xf>
    <xf numFmtId="0" fontId="45" fillId="0" borderId="2" xfId="0" applyFont="1" applyFill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49" fontId="75" fillId="10" borderId="1" xfId="3" applyNumberFormat="1" applyFill="1" applyBorder="1" applyAlignment="1">
      <alignment horizontal="center" vertical="center" wrapText="1"/>
    </xf>
    <xf numFmtId="49" fontId="75" fillId="0" borderId="1" xfId="3" quotePrefix="1" applyNumberFormat="1" applyBorder="1" applyAlignment="1">
      <alignment horizontal="center" vertical="center" wrapText="1"/>
    </xf>
    <xf numFmtId="49" fontId="75" fillId="0" borderId="1" xfId="3" applyNumberFormat="1" applyBorder="1" applyAlignment="1">
      <alignment horizontal="center" vertical="center" wrapText="1"/>
    </xf>
    <xf numFmtId="0" fontId="56" fillId="0" borderId="1" xfId="3" applyFont="1" applyBorder="1" applyAlignment="1">
      <alignment horizontal="center"/>
    </xf>
    <xf numFmtId="0" fontId="88" fillId="0" borderId="1" xfId="3" applyFont="1" applyBorder="1" applyAlignment="1">
      <alignment horizontal="center" vertical="center"/>
    </xf>
    <xf numFmtId="49" fontId="75" fillId="0" borderId="1" xfId="3" applyNumberFormat="1" applyBorder="1" applyAlignment="1">
      <alignment horizontal="center" vertical="center"/>
    </xf>
    <xf numFmtId="49" fontId="75" fillId="0" borderId="1" xfId="3" quotePrefix="1" applyNumberFormat="1" applyBorder="1" applyAlignment="1">
      <alignment horizontal="center" vertical="center"/>
    </xf>
    <xf numFmtId="0" fontId="53" fillId="0" borderId="20" xfId="0" applyFont="1" applyFill="1" applyBorder="1" applyAlignment="1">
      <alignment horizontal="left"/>
    </xf>
    <xf numFmtId="0" fontId="53" fillId="0" borderId="20" xfId="0" applyFont="1" applyFill="1" applyBorder="1"/>
    <xf numFmtId="0" fontId="46" fillId="4" borderId="27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/>
    </xf>
    <xf numFmtId="0" fontId="54" fillId="0" borderId="28" xfId="0" applyFont="1" applyFill="1" applyBorder="1" applyAlignment="1">
      <alignment horizontal="center"/>
    </xf>
    <xf numFmtId="0" fontId="54" fillId="0" borderId="2" xfId="0" applyFont="1" applyFill="1" applyBorder="1" applyAlignment="1">
      <alignment horizontal="center"/>
    </xf>
    <xf numFmtId="0" fontId="35" fillId="5" borderId="1" xfId="3" applyFont="1" applyFill="1" applyBorder="1" applyAlignment="1">
      <alignment horizontal="center" vertical="center"/>
    </xf>
    <xf numFmtId="0" fontId="78" fillId="13" borderId="1" xfId="3" applyFont="1" applyFill="1" applyBorder="1" applyAlignment="1">
      <alignment horizontal="center" vertical="center"/>
    </xf>
    <xf numFmtId="0" fontId="78" fillId="13" borderId="1" xfId="3" applyFont="1" applyFill="1" applyBorder="1" applyAlignment="1">
      <alignment horizontal="left" vertical="center"/>
    </xf>
    <xf numFmtId="0" fontId="85" fillId="0" borderId="21" xfId="0" applyFont="1" applyFill="1" applyBorder="1" applyAlignment="1">
      <alignment horizontal="left"/>
    </xf>
    <xf numFmtId="2" fontId="76" fillId="3" borderId="22" xfId="0" applyNumberFormat="1" applyFont="1" applyFill="1" applyBorder="1" applyAlignment="1">
      <alignment horizontal="center"/>
    </xf>
    <xf numFmtId="0" fontId="29" fillId="0" borderId="28" xfId="0" applyNumberFormat="1" applyFont="1" applyBorder="1" applyAlignment="1">
      <alignment horizontal="center"/>
    </xf>
    <xf numFmtId="0" fontId="85" fillId="0" borderId="2" xfId="0" applyFont="1" applyFill="1" applyBorder="1" applyAlignment="1">
      <alignment horizontal="left"/>
    </xf>
    <xf numFmtId="0" fontId="29" fillId="0" borderId="3" xfId="0" applyNumberFormat="1" applyFont="1" applyBorder="1" applyAlignment="1">
      <alignment horizontal="center"/>
    </xf>
    <xf numFmtId="0" fontId="85" fillId="0" borderId="2" xfId="0" applyFont="1" applyFill="1" applyBorder="1"/>
    <xf numFmtId="0" fontId="53" fillId="0" borderId="2" xfId="0" applyFont="1" applyFill="1" applyBorder="1"/>
    <xf numFmtId="0" fontId="53" fillId="0" borderId="2" xfId="0" applyFont="1" applyFill="1" applyBorder="1" applyAlignment="1">
      <alignment horizontal="left"/>
    </xf>
    <xf numFmtId="0" fontId="53" fillId="0" borderId="4" xfId="0" applyFont="1" applyFill="1" applyBorder="1" applyAlignment="1">
      <alignment horizontal="left"/>
    </xf>
    <xf numFmtId="2" fontId="76" fillId="3" borderId="5" xfId="0" applyNumberFormat="1" applyFont="1" applyFill="1" applyBorder="1" applyAlignment="1">
      <alignment horizontal="center"/>
    </xf>
    <xf numFmtId="0" fontId="29" fillId="0" borderId="6" xfId="0" applyNumberFormat="1" applyFont="1" applyBorder="1" applyAlignment="1">
      <alignment horizontal="center"/>
    </xf>
    <xf numFmtId="0" fontId="52" fillId="0" borderId="11" xfId="0" applyFont="1" applyFill="1" applyBorder="1"/>
    <xf numFmtId="0" fontId="52" fillId="0" borderId="1" xfId="0" applyFont="1" applyFill="1" applyBorder="1" applyAlignment="1">
      <alignment horizontal="left"/>
    </xf>
    <xf numFmtId="0" fontId="52" fillId="0" borderId="1" xfId="0" applyFont="1" applyFill="1" applyBorder="1"/>
    <xf numFmtId="0" fontId="89" fillId="2" borderId="11" xfId="0" applyFont="1" applyFill="1" applyBorder="1" applyAlignment="1">
      <alignment horizontal="left"/>
    </xf>
    <xf numFmtId="0" fontId="89" fillId="2" borderId="1" xfId="0" applyFont="1" applyFill="1" applyBorder="1" applyAlignment="1">
      <alignment horizontal="left"/>
    </xf>
    <xf numFmtId="0" fontId="85" fillId="0" borderId="22" xfId="0" applyFont="1" applyFill="1" applyBorder="1" applyAlignment="1">
      <alignment horizontal="left"/>
    </xf>
    <xf numFmtId="0" fontId="52" fillId="0" borderId="22" xfId="0" applyFont="1" applyFill="1" applyBorder="1"/>
    <xf numFmtId="0" fontId="68" fillId="0" borderId="1" xfId="0" applyFont="1" applyBorder="1"/>
    <xf numFmtId="0" fontId="85" fillId="0" borderId="7" xfId="0" applyFont="1" applyFill="1" applyBorder="1" applyAlignment="1">
      <alignment horizontal="left"/>
    </xf>
    <xf numFmtId="0" fontId="85" fillId="0" borderId="8" xfId="0" applyFont="1" applyFill="1" applyBorder="1"/>
    <xf numFmtId="0" fontId="85" fillId="0" borderId="8" xfId="0" applyFont="1" applyFill="1" applyBorder="1" applyAlignment="1">
      <alignment horizontal="left"/>
    </xf>
    <xf numFmtId="0" fontId="52" fillId="0" borderId="20" xfId="0" applyFont="1" applyFill="1" applyBorder="1"/>
    <xf numFmtId="0" fontId="89" fillId="2" borderId="5" xfId="0" applyFont="1" applyFill="1" applyBorder="1" applyAlignment="1">
      <alignment horizontal="left"/>
    </xf>
    <xf numFmtId="0" fontId="24" fillId="0" borderId="65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/>
    </xf>
    <xf numFmtId="0" fontId="0" fillId="2" borderId="69" xfId="0" applyFill="1" applyBorder="1"/>
    <xf numFmtId="0" fontId="0" fillId="2" borderId="70" xfId="0" applyFill="1" applyBorder="1"/>
    <xf numFmtId="0" fontId="25" fillId="2" borderId="70" xfId="0" applyFont="1" applyFill="1" applyBorder="1"/>
    <xf numFmtId="0" fontId="25" fillId="2" borderId="17" xfId="0" applyFont="1" applyFill="1" applyBorder="1" applyAlignment="1">
      <alignment horizontal="center" vertical="center" textRotation="90" wrapText="1"/>
    </xf>
    <xf numFmtId="0" fontId="0" fillId="2" borderId="17" xfId="0" applyFill="1" applyBorder="1" applyAlignment="1">
      <alignment horizontal="center" vertical="center" textRotation="90" wrapText="1"/>
    </xf>
    <xf numFmtId="0" fontId="0" fillId="2" borderId="72" xfId="0" applyFill="1" applyBorder="1" applyAlignment="1">
      <alignment horizontal="center" vertical="center" textRotation="90" wrapText="1"/>
    </xf>
    <xf numFmtId="0" fontId="0" fillId="2" borderId="70" xfId="0" applyFill="1" applyBorder="1" applyAlignment="1"/>
    <xf numFmtId="0" fontId="25" fillId="2" borderId="70" xfId="0" applyFont="1" applyFill="1" applyBorder="1" applyAlignment="1"/>
    <xf numFmtId="0" fontId="0" fillId="2" borderId="71" xfId="0" applyFill="1" applyBorder="1" applyAlignment="1"/>
    <xf numFmtId="0" fontId="0" fillId="2" borderId="40" xfId="0" applyFill="1" applyBorder="1" applyAlignment="1">
      <alignment horizontal="center"/>
    </xf>
    <xf numFmtId="0" fontId="32" fillId="2" borderId="23" xfId="0" applyFont="1" applyFill="1" applyBorder="1"/>
    <xf numFmtId="168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168" fontId="0" fillId="2" borderId="38" xfId="0" applyNumberForma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31" fillId="2" borderId="68" xfId="0" applyFont="1" applyFill="1" applyBorder="1"/>
    <xf numFmtId="0" fontId="0" fillId="2" borderId="68" xfId="0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4" fillId="2" borderId="2" xfId="0" applyFont="1" applyFill="1" applyBorder="1" applyAlignment="1">
      <alignment horizontal="center" vertical="center" wrapText="1"/>
    </xf>
    <xf numFmtId="0" fontId="67" fillId="2" borderId="32" xfId="0" applyFont="1" applyFill="1" applyBorder="1" applyAlignment="1">
      <alignment horizontal="left"/>
    </xf>
    <xf numFmtId="1" fontId="7" fillId="2" borderId="30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vertical="center" wrapText="1"/>
    </xf>
    <xf numFmtId="164" fontId="0" fillId="2" borderId="41" xfId="0" applyNumberFormat="1" applyFont="1" applyFill="1" applyBorder="1" applyAlignment="1">
      <alignment horizontal="center" vertical="center" wrapText="1"/>
    </xf>
    <xf numFmtId="0" fontId="84" fillId="2" borderId="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0" fillId="2" borderId="2" xfId="0" applyFont="1" applyFill="1" applyBorder="1" applyAlignment="1">
      <alignment horizontal="center" vertical="center" wrapText="1"/>
    </xf>
    <xf numFmtId="0" fontId="91" fillId="2" borderId="32" xfId="0" applyFont="1" applyFill="1" applyBorder="1"/>
    <xf numFmtId="0" fontId="92" fillId="2" borderId="2" xfId="0" applyFont="1" applyFill="1" applyBorder="1" applyAlignment="1">
      <alignment horizontal="center" vertical="center" wrapText="1"/>
    </xf>
    <xf numFmtId="0" fontId="93" fillId="2" borderId="32" xfId="0" applyFont="1" applyFill="1" applyBorder="1"/>
    <xf numFmtId="0" fontId="93" fillId="2" borderId="32" xfId="0" applyFont="1" applyFill="1" applyBorder="1" applyAlignment="1">
      <alignment horizontal="left"/>
    </xf>
    <xf numFmtId="0" fontId="92" fillId="2" borderId="4" xfId="0" applyFont="1" applyFill="1" applyBorder="1" applyAlignment="1">
      <alignment horizontal="center" vertical="center" wrapText="1"/>
    </xf>
    <xf numFmtId="0" fontId="93" fillId="2" borderId="33" xfId="0" applyFont="1" applyFill="1" applyBorder="1"/>
    <xf numFmtId="164" fontId="90" fillId="2" borderId="2" xfId="0" applyNumberFormat="1" applyFont="1" applyFill="1" applyBorder="1" applyAlignment="1">
      <alignment horizontal="center" vertical="center" wrapText="1"/>
    </xf>
    <xf numFmtId="164" fontId="90" fillId="2" borderId="4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90" fillId="2" borderId="21" xfId="0" applyFont="1" applyFill="1" applyBorder="1" applyAlignment="1">
      <alignment horizontal="center" vertical="center" wrapText="1"/>
    </xf>
    <xf numFmtId="0" fontId="91" fillId="2" borderId="38" xfId="0" applyFont="1" applyFill="1" applyBorder="1"/>
    <xf numFmtId="0" fontId="8" fillId="5" borderId="73" xfId="0" applyFont="1" applyFill="1" applyBorder="1"/>
    <xf numFmtId="0" fontId="8" fillId="5" borderId="0" xfId="0" applyFont="1" applyFill="1"/>
    <xf numFmtId="164" fontId="90" fillId="2" borderId="21" xfId="0" applyNumberFormat="1" applyFont="1" applyFill="1" applyBorder="1" applyAlignment="1">
      <alignment horizontal="center" vertical="center" wrapText="1"/>
    </xf>
    <xf numFmtId="0" fontId="90" fillId="0" borderId="0" xfId="0" applyFont="1"/>
    <xf numFmtId="0" fontId="90" fillId="2" borderId="0" xfId="0" applyFont="1" applyFill="1" applyBorder="1" applyAlignment="1">
      <alignment horizontal="center"/>
    </xf>
    <xf numFmtId="0" fontId="90" fillId="2" borderId="0" xfId="0" applyFont="1" applyFill="1"/>
    <xf numFmtId="0" fontId="53" fillId="0" borderId="40" xfId="0" applyFont="1" applyFill="1" applyBorder="1" applyAlignment="1">
      <alignment horizontal="left"/>
    </xf>
    <xf numFmtId="0" fontId="94" fillId="0" borderId="1" xfId="0" applyFont="1" applyBorder="1" applyAlignment="1">
      <alignment horizontal="left" vertical="center" indent="1"/>
    </xf>
    <xf numFmtId="0" fontId="0" fillId="0" borderId="1" xfId="0" applyFill="1" applyBorder="1" applyAlignment="1">
      <alignment horizontal="center"/>
    </xf>
    <xf numFmtId="0" fontId="96" fillId="0" borderId="1" xfId="0" applyFont="1" applyBorder="1" applyAlignment="1">
      <alignment horizontal="left" vertical="center" indent="1"/>
    </xf>
    <xf numFmtId="0" fontId="95" fillId="0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1" fontId="0" fillId="0" borderId="1" xfId="0" applyNumberFormat="1" applyFill="1" applyBorder="1" applyAlignment="1">
      <alignment horizontal="center"/>
    </xf>
    <xf numFmtId="21" fontId="95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97" fillId="0" borderId="1" xfId="0" applyFont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/>
    </xf>
    <xf numFmtId="21" fontId="30" fillId="0" borderId="1" xfId="0" applyNumberFormat="1" applyFont="1" applyFill="1" applyBorder="1" applyAlignment="1">
      <alignment horizontal="center"/>
    </xf>
    <xf numFmtId="0" fontId="97" fillId="0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97" fillId="4" borderId="1" xfId="0" applyFont="1" applyFill="1" applyBorder="1" applyAlignment="1">
      <alignment horizontal="left" vertical="center" indent="1"/>
    </xf>
    <xf numFmtId="21" fontId="0" fillId="4" borderId="1" xfId="0" applyNumberFormat="1" applyFill="1" applyBorder="1" applyAlignment="1">
      <alignment horizontal="center"/>
    </xf>
    <xf numFmtId="21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1" fontId="28" fillId="4" borderId="1" xfId="0" applyNumberFormat="1" applyFont="1" applyFill="1" applyBorder="1" applyAlignment="1">
      <alignment horizontal="center"/>
    </xf>
    <xf numFmtId="0" fontId="94" fillId="4" borderId="1" xfId="0" applyFont="1" applyFill="1" applyBorder="1" applyAlignment="1">
      <alignment horizontal="left" vertical="center" indent="1"/>
    </xf>
    <xf numFmtId="0" fontId="2" fillId="0" borderId="1" xfId="0" applyFont="1" applyFill="1" applyBorder="1"/>
    <xf numFmtId="0" fontId="14" fillId="6" borderId="26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1" fontId="71" fillId="2" borderId="1" xfId="0" applyNumberFormat="1" applyFont="1" applyFill="1" applyBorder="1" applyAlignment="1">
      <alignment horizontal="center"/>
    </xf>
    <xf numFmtId="0" fontId="71" fillId="2" borderId="1" xfId="0" applyFont="1" applyFill="1" applyBorder="1" applyAlignment="1">
      <alignment horizontal="left"/>
    </xf>
    <xf numFmtId="0" fontId="28" fillId="2" borderId="1" xfId="0" applyFont="1" applyFill="1" applyBorder="1"/>
    <xf numFmtId="0" fontId="3" fillId="0" borderId="5" xfId="0" applyFont="1" applyBorder="1"/>
    <xf numFmtId="0" fontId="2" fillId="0" borderId="22" xfId="0" applyFont="1" applyBorder="1"/>
    <xf numFmtId="0" fontId="2" fillId="0" borderId="1" xfId="0" applyFont="1" applyBorder="1"/>
    <xf numFmtId="0" fontId="0" fillId="0" borderId="1" xfId="0" applyFont="1" applyBorder="1"/>
    <xf numFmtId="0" fontId="1" fillId="0" borderId="1" xfId="0" applyFont="1" applyFill="1" applyBorder="1"/>
    <xf numFmtId="0" fontId="33" fillId="0" borderId="40" xfId="0" applyFont="1" applyFill="1" applyBorder="1" applyAlignment="1">
      <alignment horizontal="center"/>
    </xf>
    <xf numFmtId="0" fontId="33" fillId="0" borderId="47" xfId="0" applyFont="1" applyFill="1" applyBorder="1" applyAlignment="1">
      <alignment horizontal="center"/>
    </xf>
    <xf numFmtId="166" fontId="33" fillId="0" borderId="45" xfId="0" applyNumberFormat="1" applyFont="1" applyFill="1" applyBorder="1" applyAlignment="1">
      <alignment horizontal="center"/>
    </xf>
    <xf numFmtId="0" fontId="70" fillId="7" borderId="2" xfId="0" applyFont="1" applyFill="1" applyBorder="1" applyAlignment="1">
      <alignment horizontal="center"/>
    </xf>
    <xf numFmtId="0" fontId="71" fillId="2" borderId="3" xfId="0" applyNumberFormat="1" applyFont="1" applyFill="1" applyBorder="1" applyAlignment="1">
      <alignment horizontal="center" vertical="center"/>
    </xf>
    <xf numFmtId="0" fontId="70" fillId="8" borderId="2" xfId="0" applyFont="1" applyFill="1" applyBorder="1" applyAlignment="1">
      <alignment horizontal="center"/>
    </xf>
    <xf numFmtId="0" fontId="70" fillId="8" borderId="4" xfId="0" applyFont="1" applyFill="1" applyBorder="1" applyAlignment="1">
      <alignment horizontal="center"/>
    </xf>
    <xf numFmtId="0" fontId="71" fillId="2" borderId="5" xfId="0" applyFont="1" applyFill="1" applyBorder="1" applyAlignment="1">
      <alignment horizontal="left"/>
    </xf>
    <xf numFmtId="0" fontId="71" fillId="2" borderId="5" xfId="0" applyFont="1" applyFill="1" applyBorder="1" applyAlignment="1">
      <alignment horizontal="center" vertical="center"/>
    </xf>
    <xf numFmtId="1" fontId="71" fillId="2" borderId="5" xfId="0" applyNumberFormat="1" applyFont="1" applyFill="1" applyBorder="1" applyAlignment="1">
      <alignment horizontal="center"/>
    </xf>
    <xf numFmtId="0" fontId="71" fillId="2" borderId="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73" fillId="2" borderId="0" xfId="0" applyFont="1" applyFill="1" applyAlignment="1">
      <alignment horizontal="center"/>
    </xf>
    <xf numFmtId="0" fontId="73" fillId="2" borderId="0" xfId="0" applyFont="1" applyFill="1"/>
    <xf numFmtId="0" fontId="98" fillId="2" borderId="1" xfId="0" applyFont="1" applyFill="1" applyBorder="1" applyAlignment="1">
      <alignment horizontal="center"/>
    </xf>
    <xf numFmtId="0" fontId="99" fillId="2" borderId="1" xfId="0" applyNumberFormat="1" applyFont="1" applyFill="1" applyBorder="1" applyAlignment="1">
      <alignment horizontal="center"/>
    </xf>
    <xf numFmtId="0" fontId="73" fillId="2" borderId="1" xfId="0" applyFont="1" applyFill="1" applyBorder="1" applyAlignment="1">
      <alignment horizontal="center"/>
    </xf>
    <xf numFmtId="0" fontId="73" fillId="2" borderId="1" xfId="0" applyFont="1" applyFill="1" applyBorder="1"/>
    <xf numFmtId="0" fontId="100" fillId="2" borderId="0" xfId="0" applyFont="1" applyFill="1" applyAlignment="1">
      <alignment horizontal="right"/>
    </xf>
    <xf numFmtId="0" fontId="100" fillId="2" borderId="0" xfId="0" applyFont="1" applyFill="1" applyAlignment="1">
      <alignment horizontal="left"/>
    </xf>
    <xf numFmtId="0" fontId="73" fillId="2" borderId="0" xfId="0" applyFont="1" applyFill="1" applyBorder="1"/>
    <xf numFmtId="0" fontId="101" fillId="2" borderId="1" xfId="0" applyFont="1" applyFill="1" applyBorder="1" applyAlignment="1">
      <alignment horizontal="center"/>
    </xf>
    <xf numFmtId="0" fontId="102" fillId="0" borderId="0" xfId="0" applyFont="1"/>
    <xf numFmtId="0" fontId="0" fillId="5" borderId="28" xfId="0" applyFill="1" applyBorder="1" applyAlignment="1">
      <alignment horizontal="center"/>
    </xf>
    <xf numFmtId="0" fontId="103" fillId="5" borderId="2" xfId="0" applyFont="1" applyFill="1" applyBorder="1" applyAlignment="1">
      <alignment horizontal="center"/>
    </xf>
    <xf numFmtId="0" fontId="28" fillId="5" borderId="3" xfId="0" applyFont="1" applyFill="1" applyBorder="1"/>
    <xf numFmtId="49" fontId="0" fillId="5" borderId="2" xfId="0" applyNumberFormat="1" applyFill="1" applyBorder="1" applyAlignment="1">
      <alignment horizontal="center"/>
    </xf>
    <xf numFmtId="0" fontId="103" fillId="5" borderId="4" xfId="0" applyFont="1" applyFill="1" applyBorder="1" applyAlignment="1">
      <alignment horizontal="center"/>
    </xf>
    <xf numFmtId="0" fontId="81" fillId="5" borderId="5" xfId="0" applyFont="1" applyFill="1" applyBorder="1" applyAlignment="1">
      <alignment horizontal="left" wrapText="1"/>
    </xf>
    <xf numFmtId="0" fontId="28" fillId="5" borderId="6" xfId="0" applyFont="1" applyFill="1" applyBorder="1"/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5" borderId="9" xfId="0" applyFont="1" applyFill="1" applyBorder="1" applyAlignment="1">
      <alignment horizontal="center"/>
    </xf>
    <xf numFmtId="0" fontId="35" fillId="5" borderId="14" xfId="0" applyFont="1" applyFill="1" applyBorder="1" applyAlignment="1">
      <alignment horizontal="center"/>
    </xf>
    <xf numFmtId="0" fontId="35" fillId="5" borderId="10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104" fillId="5" borderId="3" xfId="0" applyFont="1" applyFill="1" applyBorder="1" applyAlignment="1">
      <alignment horizontal="left" wrapText="1"/>
    </xf>
    <xf numFmtId="0" fontId="104" fillId="5" borderId="6" xfId="0" applyFont="1" applyFill="1" applyBorder="1" applyAlignment="1">
      <alignment horizontal="left" wrapText="1"/>
    </xf>
    <xf numFmtId="0" fontId="0" fillId="5" borderId="28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14" fillId="2" borderId="6" xfId="0" applyNumberFormat="1" applyFont="1" applyFill="1" applyBorder="1" applyAlignment="1">
      <alignment horizontal="center" vertical="center"/>
    </xf>
    <xf numFmtId="0" fontId="73" fillId="5" borderId="21" xfId="0" applyFont="1" applyFill="1" applyBorder="1" applyAlignment="1">
      <alignment horizontal="center"/>
    </xf>
    <xf numFmtId="0" fontId="73" fillId="5" borderId="22" xfId="0" applyFont="1" applyFill="1" applyBorder="1" applyAlignment="1">
      <alignment horizontal="center"/>
    </xf>
    <xf numFmtId="0" fontId="73" fillId="5" borderId="28" xfId="0" applyFont="1" applyFill="1" applyBorder="1" applyAlignment="1">
      <alignment horizontal="center"/>
    </xf>
    <xf numFmtId="0" fontId="62" fillId="0" borderId="57" xfId="0" applyFont="1" applyBorder="1" applyAlignment="1">
      <alignment horizontal="center" wrapText="1"/>
    </xf>
    <xf numFmtId="0" fontId="62" fillId="0" borderId="37" xfId="0" applyFont="1" applyBorder="1" applyAlignment="1">
      <alignment horizontal="center" wrapText="1"/>
    </xf>
    <xf numFmtId="0" fontId="62" fillId="0" borderId="18" xfId="0" applyFont="1" applyBorder="1" applyAlignment="1">
      <alignment horizontal="center" wrapText="1"/>
    </xf>
    <xf numFmtId="0" fontId="62" fillId="0" borderId="54" xfId="0" applyFont="1" applyBorder="1" applyAlignment="1">
      <alignment horizontal="center" wrapText="1"/>
    </xf>
    <xf numFmtId="0" fontId="61" fillId="0" borderId="57" xfId="0" applyFont="1" applyBorder="1" applyAlignment="1">
      <alignment horizontal="center" wrapText="1"/>
    </xf>
    <xf numFmtId="0" fontId="60" fillId="0" borderId="37" xfId="0" applyFont="1" applyBorder="1" applyAlignment="1"/>
    <xf numFmtId="0" fontId="60" fillId="0" borderId="25" xfId="0" applyFont="1" applyBorder="1" applyAlignment="1"/>
    <xf numFmtId="0" fontId="60" fillId="0" borderId="54" xfId="0" applyFont="1" applyBorder="1" applyAlignment="1"/>
    <xf numFmtId="0" fontId="49" fillId="0" borderId="43" xfId="0" applyFont="1" applyBorder="1" applyAlignment="1">
      <alignment horizontal="center" wrapText="1"/>
    </xf>
    <xf numFmtId="0" fontId="50" fillId="0" borderId="25" xfId="0" applyFont="1" applyBorder="1" applyAlignment="1">
      <alignment wrapText="1"/>
    </xf>
    <xf numFmtId="0" fontId="50" fillId="2" borderId="25" xfId="0" applyFont="1" applyFill="1" applyBorder="1" applyAlignment="1"/>
    <xf numFmtId="0" fontId="50" fillId="0" borderId="55" xfId="0" applyFont="1" applyBorder="1" applyAlignment="1"/>
    <xf numFmtId="0" fontId="61" fillId="0" borderId="53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48" fillId="0" borderId="53" xfId="0" applyFont="1" applyBorder="1" applyAlignment="1">
      <alignment vertical="center" wrapText="1"/>
    </xf>
    <xf numFmtId="0" fontId="56" fillId="0" borderId="18" xfId="0" applyFont="1" applyBorder="1" applyAlignment="1">
      <alignment vertical="center" wrapText="1"/>
    </xf>
    <xf numFmtId="0" fontId="57" fillId="0" borderId="18" xfId="0" applyFont="1" applyBorder="1" applyAlignment="1"/>
    <xf numFmtId="0" fontId="57" fillId="0" borderId="67" xfId="0" applyFont="1" applyBorder="1" applyAlignment="1"/>
    <xf numFmtId="0" fontId="55" fillId="0" borderId="18" xfId="0" applyFont="1" applyBorder="1" applyAlignment="1">
      <alignment vertical="center" wrapText="1"/>
    </xf>
    <xf numFmtId="0" fontId="18" fillId="0" borderId="18" xfId="0" applyFont="1" applyBorder="1" applyAlignment="1"/>
    <xf numFmtId="0" fontId="3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3" fillId="0" borderId="0" xfId="0" applyFont="1" applyAlignment="1"/>
    <xf numFmtId="0" fontId="18" fillId="0" borderId="0" xfId="0" applyFont="1" applyAlignment="1"/>
    <xf numFmtId="0" fontId="26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86" fillId="4" borderId="57" xfId="3" applyFont="1" applyFill="1" applyBorder="1" applyAlignment="1">
      <alignment horizontal="center" vertical="center" wrapText="1"/>
    </xf>
    <xf numFmtId="0" fontId="87" fillId="4" borderId="37" xfId="0" applyFont="1" applyFill="1" applyBorder="1" applyAlignment="1">
      <alignment horizontal="center" vertical="center" wrapText="1"/>
    </xf>
    <xf numFmtId="0" fontId="87" fillId="4" borderId="54" xfId="0" applyFont="1" applyFill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13" fillId="2" borderId="31" xfId="0" applyFont="1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70" xfId="0" applyFill="1" applyBorder="1" applyAlignment="1"/>
    <xf numFmtId="0" fontId="0" fillId="2" borderId="71" xfId="0" applyFill="1" applyBorder="1" applyAlignment="1"/>
    <xf numFmtId="0" fontId="10" fillId="2" borderId="2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66" fillId="2" borderId="48" xfId="0" applyFont="1" applyFill="1" applyBorder="1" applyAlignment="1">
      <alignment horizontal="center" vertical="center" wrapText="1"/>
    </xf>
    <xf numFmtId="0" fontId="66" fillId="2" borderId="63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/>
    </xf>
    <xf numFmtId="0" fontId="7" fillId="0" borderId="0" xfId="0" applyFont="1" applyAlignment="1"/>
    <xf numFmtId="0" fontId="8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51" xfId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/>
    </xf>
    <xf numFmtId="47" fontId="12" fillId="0" borderId="1" xfId="1" applyNumberFormat="1" applyFont="1" applyBorder="1" applyAlignment="1">
      <alignment horizontal="center"/>
    </xf>
    <xf numFmtId="0" fontId="0" fillId="0" borderId="1" xfId="1" applyFont="1" applyBorder="1"/>
    <xf numFmtId="0" fontId="12" fillId="0" borderId="1" xfId="1" applyBorder="1"/>
    <xf numFmtId="0" fontId="12" fillId="12" borderId="1" xfId="1" applyFill="1" applyBorder="1" applyAlignment="1">
      <alignment horizontal="left"/>
    </xf>
    <xf numFmtId="0" fontId="12" fillId="0" borderId="1" xfId="1" applyFont="1" applyBorder="1"/>
    <xf numFmtId="0" fontId="7" fillId="0" borderId="1" xfId="1" applyFont="1" applyBorder="1"/>
    <xf numFmtId="0" fontId="0" fillId="12" borderId="1" xfId="1" applyFont="1" applyFill="1" applyBorder="1" applyAlignment="1">
      <alignment horizontal="left"/>
    </xf>
    <xf numFmtId="0" fontId="54" fillId="5" borderId="22" xfId="0" applyFont="1" applyFill="1" applyBorder="1" applyAlignment="1">
      <alignment horizontal="center"/>
    </xf>
    <xf numFmtId="0" fontId="54" fillId="5" borderId="1" xfId="0" applyFont="1" applyFill="1" applyBorder="1" applyAlignment="1">
      <alignment horizontal="center"/>
    </xf>
    <xf numFmtId="0" fontId="54" fillId="5" borderId="3" xfId="0" applyFont="1" applyFill="1" applyBorder="1" applyAlignment="1">
      <alignment horizontal="center"/>
    </xf>
    <xf numFmtId="47" fontId="12" fillId="0" borderId="11" xfId="1" applyNumberFormat="1" applyFont="1" applyBorder="1" applyAlignment="1">
      <alignment horizontal="center"/>
    </xf>
    <xf numFmtId="0" fontId="29" fillId="0" borderId="10" xfId="1" applyFont="1" applyFill="1" applyBorder="1" applyAlignment="1">
      <alignment horizontal="left" vertical="center" wrapText="1"/>
    </xf>
    <xf numFmtId="0" fontId="29" fillId="0" borderId="14" xfId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/>
    </xf>
    <xf numFmtId="47" fontId="12" fillId="0" borderId="22" xfId="1" applyNumberFormat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12" fillId="0" borderId="3" xfId="1" applyFont="1" applyBorder="1" applyAlignment="1">
      <alignment horizontal="center"/>
    </xf>
    <xf numFmtId="1" fontId="29" fillId="0" borderId="2" xfId="1" applyNumberFormat="1" applyFont="1" applyFill="1" applyBorder="1" applyAlignment="1">
      <alignment horizontal="center"/>
    </xf>
    <xf numFmtId="1" fontId="30" fillId="0" borderId="2" xfId="1" applyNumberFormat="1" applyFont="1" applyFill="1" applyBorder="1" applyAlignment="1">
      <alignment horizontal="center"/>
    </xf>
    <xf numFmtId="1" fontId="30" fillId="0" borderId="4" xfId="1" applyNumberFormat="1" applyFont="1" applyFill="1" applyBorder="1" applyAlignment="1">
      <alignment horizontal="center"/>
    </xf>
    <xf numFmtId="0" fontId="0" fillId="0" borderId="5" xfId="1" applyFont="1" applyBorder="1"/>
    <xf numFmtId="47" fontId="12" fillId="0" borderId="5" xfId="1" applyNumberFormat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7" fillId="0" borderId="22" xfId="1" applyFont="1" applyBorder="1"/>
    <xf numFmtId="1" fontId="34" fillId="0" borderId="4" xfId="1" applyNumberFormat="1" applyFont="1" applyBorder="1" applyAlignment="1">
      <alignment horizontal="center"/>
    </xf>
    <xf numFmtId="0" fontId="34" fillId="0" borderId="5" xfId="1" applyFont="1" applyBorder="1"/>
    <xf numFmtId="47" fontId="28" fillId="0" borderId="5" xfId="0" applyNumberFormat="1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1" fontId="34" fillId="0" borderId="12" xfId="1" applyNumberFormat="1" applyFont="1" applyBorder="1" applyAlignment="1">
      <alignment horizontal="center"/>
    </xf>
    <xf numFmtId="47" fontId="28" fillId="0" borderId="11" xfId="0" applyNumberFormat="1" applyFont="1" applyFill="1" applyBorder="1" applyAlignment="1">
      <alignment horizontal="center"/>
    </xf>
    <xf numFmtId="0" fontId="28" fillId="0" borderId="30" xfId="0" applyFont="1" applyFill="1" applyBorder="1" applyAlignment="1">
      <alignment horizontal="center"/>
    </xf>
    <xf numFmtId="0" fontId="29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left" vertical="center"/>
    </xf>
    <xf numFmtId="0" fontId="29" fillId="0" borderId="10" xfId="1" applyFont="1" applyBorder="1" applyAlignment="1">
      <alignment horizontal="center" vertical="center"/>
    </xf>
    <xf numFmtId="0" fontId="45" fillId="0" borderId="40" xfId="0" applyFont="1" applyBorder="1" applyAlignment="1">
      <alignment horizontal="center"/>
    </xf>
    <xf numFmtId="2" fontId="77" fillId="3" borderId="22" xfId="0" applyNumberFormat="1" applyFont="1" applyFill="1" applyBorder="1" applyAlignment="1">
      <alignment horizontal="center"/>
    </xf>
    <xf numFmtId="0" fontId="46" fillId="0" borderId="28" xfId="0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1" fontId="105" fillId="0" borderId="12" xfId="1" applyNumberFormat="1" applyFont="1" applyBorder="1" applyAlignment="1">
      <alignment horizontal="center"/>
    </xf>
    <xf numFmtId="0" fontId="85" fillId="0" borderId="11" xfId="0" applyFont="1" applyFill="1" applyBorder="1"/>
    <xf numFmtId="47" fontId="84" fillId="0" borderId="11" xfId="1" applyNumberFormat="1" applyFont="1" applyBorder="1" applyAlignment="1">
      <alignment horizontal="center"/>
    </xf>
    <xf numFmtId="47" fontId="106" fillId="0" borderId="11" xfId="0" applyNumberFormat="1" applyFont="1" applyFill="1" applyBorder="1" applyAlignment="1">
      <alignment horizontal="center"/>
    </xf>
    <xf numFmtId="0" fontId="106" fillId="0" borderId="30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left" wrapText="1"/>
    </xf>
    <xf numFmtId="0" fontId="53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left"/>
    </xf>
    <xf numFmtId="0" fontId="53" fillId="0" borderId="22" xfId="0" applyFont="1" applyFill="1" applyBorder="1" applyAlignment="1">
      <alignment horizontal="center"/>
    </xf>
    <xf numFmtId="0" fontId="58" fillId="0" borderId="36" xfId="0" applyFont="1" applyBorder="1" applyAlignment="1">
      <alignment horizontal="left"/>
    </xf>
    <xf numFmtId="0" fontId="53" fillId="0" borderId="5" xfId="0" applyFont="1" applyBorder="1" applyAlignment="1">
      <alignment horizontal="left"/>
    </xf>
    <xf numFmtId="0" fontId="53" fillId="2" borderId="5" xfId="0" applyFont="1" applyFill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53" fillId="0" borderId="5" xfId="0" applyFont="1" applyFill="1" applyBorder="1" applyAlignment="1">
      <alignment horizontal="center"/>
    </xf>
    <xf numFmtId="0" fontId="53" fillId="2" borderId="74" xfId="0" applyFont="1" applyFill="1" applyBorder="1" applyAlignment="1">
      <alignment horizontal="center"/>
    </xf>
    <xf numFmtId="0" fontId="33" fillId="0" borderId="74" xfId="0" applyFont="1" applyBorder="1" applyAlignment="1">
      <alignment horizontal="center"/>
    </xf>
  </cellXfs>
  <cellStyles count="7">
    <cellStyle name="Čárka 2" xfId="4"/>
    <cellStyle name="Normální" xfId="0" builtinId="0"/>
    <cellStyle name="Normální 2" xfId="1"/>
    <cellStyle name="Normální 3" xfId="2"/>
    <cellStyle name="Normální 3 2" xfId="5"/>
    <cellStyle name="Normální 4" xfId="3"/>
    <cellStyle name="Normální 5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tabSelected="1" zoomScale="80" zoomScaleNormal="80" workbookViewId="0">
      <selection activeCell="L17" sqref="L17:L18"/>
    </sheetView>
  </sheetViews>
  <sheetFormatPr defaultRowHeight="13.2"/>
  <cols>
    <col min="1" max="1" width="9" customWidth="1"/>
    <col min="2" max="2" width="25.5546875" style="1" customWidth="1"/>
    <col min="3" max="3" width="15.33203125" style="1" customWidth="1"/>
    <col min="4" max="5" width="10.6640625" customWidth="1"/>
    <col min="6" max="6" width="10.5546875" style="11" customWidth="1"/>
    <col min="7" max="8" width="10.6640625" style="11" customWidth="1"/>
    <col min="9" max="9" width="10.6640625" style="20" customWidth="1"/>
    <col min="10" max="10" width="10.6640625" style="126" customWidth="1"/>
    <col min="11" max="11" width="10.6640625" style="313" customWidth="1"/>
    <col min="12" max="12" width="12.44140625" style="323" customWidth="1"/>
    <col min="13" max="13" width="11.109375" style="8" bestFit="1" customWidth="1"/>
    <col min="14" max="14" width="10.44140625" style="4" customWidth="1"/>
  </cols>
  <sheetData>
    <row r="1" spans="1:14" ht="27.75" customHeight="1" thickBot="1">
      <c r="A1" s="690" t="s">
        <v>243</v>
      </c>
      <c r="B1" s="691"/>
      <c r="C1" s="691"/>
      <c r="D1" s="691"/>
      <c r="E1" s="691"/>
      <c r="F1" s="691"/>
      <c r="G1" s="691"/>
      <c r="H1" s="692"/>
      <c r="I1" s="691"/>
      <c r="J1" s="691"/>
      <c r="K1" s="691"/>
      <c r="L1" s="691"/>
      <c r="M1" s="691"/>
      <c r="N1" s="693"/>
    </row>
    <row r="2" spans="1:14" ht="22.5" customHeight="1" thickBot="1">
      <c r="A2" s="686" t="s">
        <v>68</v>
      </c>
      <c r="B2" s="687"/>
      <c r="C2" s="688"/>
      <c r="D2" s="688"/>
      <c r="E2" s="688"/>
      <c r="F2" s="688"/>
      <c r="G2" s="688"/>
      <c r="H2" s="688"/>
      <c r="I2" s="688"/>
      <c r="J2" s="688"/>
      <c r="K2" s="688"/>
      <c r="L2" s="687"/>
      <c r="M2" s="687"/>
      <c r="N2" s="689"/>
    </row>
    <row r="3" spans="1:14" ht="31.8" thickBot="1">
      <c r="A3" s="45" t="s">
        <v>0</v>
      </c>
      <c r="B3" s="80" t="s">
        <v>1</v>
      </c>
      <c r="C3" s="80" t="s">
        <v>244</v>
      </c>
      <c r="D3" s="434" t="s">
        <v>271</v>
      </c>
      <c r="E3" s="334" t="s">
        <v>130</v>
      </c>
      <c r="F3" s="334" t="s">
        <v>245</v>
      </c>
      <c r="G3" s="334" t="s">
        <v>2</v>
      </c>
      <c r="H3" s="334" t="s">
        <v>3</v>
      </c>
      <c r="I3" s="334" t="s">
        <v>4</v>
      </c>
      <c r="J3" s="334" t="s">
        <v>147</v>
      </c>
      <c r="K3" s="512" t="s">
        <v>50</v>
      </c>
      <c r="L3" s="46" t="s">
        <v>112</v>
      </c>
      <c r="M3" s="47" t="s">
        <v>5</v>
      </c>
      <c r="N3" s="48" t="s">
        <v>63</v>
      </c>
    </row>
    <row r="4" spans="1:14" ht="15.6">
      <c r="A4" s="632" t="s">
        <v>6</v>
      </c>
      <c r="B4" s="596" t="s">
        <v>30</v>
      </c>
      <c r="C4" s="513">
        <f>SUMIF(rychlobruslení!C$4:C$32,B4,rychlobruslení!G$4:G$32)</f>
        <v>16</v>
      </c>
      <c r="D4" s="372">
        <f>SUMIF('běžky '!B$5:B$24,B4,'běžky '!F$5:F$24)</f>
        <v>20</v>
      </c>
      <c r="E4" s="372">
        <f>SUMIF('lyže - sjezd'!B$3:B$19,B4,'lyže - sjezd'!L$3:L$19)</f>
        <v>15</v>
      </c>
      <c r="F4" s="372">
        <f>SUMIF(pingpong!B$72:B$89,B4,pingpong!C$72:C$89)</f>
        <v>17</v>
      </c>
      <c r="G4" s="371">
        <v>20</v>
      </c>
      <c r="H4" s="372">
        <f>SUMIF(triatlon!B$5:B$31,B4,triatlon!Q$5:Q$31)</f>
        <v>20</v>
      </c>
      <c r="I4" s="372">
        <f>SUMIF(orienťáky!B$4:'orienťáky'!B$26,B4,orienťáky!F$4:F$26)</f>
        <v>20</v>
      </c>
      <c r="J4" s="750">
        <f>SUMIF(kuželky!B$4:'kuželky'!B$27,B4,kuželky!C$4:C$27)</f>
        <v>12</v>
      </c>
      <c r="K4" s="514">
        <f>SUMIF(kanoe!B$3:B$21,B4,kanoe!F$3:F$21)</f>
        <v>18</v>
      </c>
      <c r="L4" s="633">
        <v>2</v>
      </c>
      <c r="M4" s="435">
        <f>C4+D4+E4+F4+G4+H4+I4+J4+K4+L4-J4</f>
        <v>148</v>
      </c>
      <c r="N4" s="634">
        <v>350</v>
      </c>
    </row>
    <row r="5" spans="1:14" s="253" customFormat="1" ht="15.6">
      <c r="A5" s="63" t="s">
        <v>7</v>
      </c>
      <c r="B5" s="511" t="s">
        <v>28</v>
      </c>
      <c r="C5" s="515">
        <f>SUMIF(rychlobruslení!C$4:C$32,B5,rychlobruslení!G$4:G$32)</f>
        <v>19</v>
      </c>
      <c r="D5" s="65">
        <f>SUMIF('běžky '!B$5:B$24,B5,'běžky '!F$5:F$24)</f>
        <v>19</v>
      </c>
      <c r="E5" s="65">
        <f>SUMIF('lyže - sjezd'!B$3:B$23,B5,'lyže - sjezd'!L$3:L$23)</f>
        <v>17</v>
      </c>
      <c r="F5" s="65">
        <f>SUMIF(pingpong!B$72:B$89,B5,pingpong!C$72:C$89)</f>
        <v>18</v>
      </c>
      <c r="G5" s="66">
        <v>16</v>
      </c>
      <c r="H5" s="65">
        <f>SUMIF(triatlon!B$5:B$31,B5,triatlon!Q$5:Q$31)</f>
        <v>19</v>
      </c>
      <c r="I5" s="751">
        <f>SUMIF(orienťáky!B$4:'orienťáky'!B$26,B5,orienťáky!F$4:F$26)</f>
        <v>13</v>
      </c>
      <c r="J5" s="65">
        <f>SUMIF(kuželky!B$4:'kuželky'!B$27,B5,kuželky!C$4:C$27)</f>
        <v>15</v>
      </c>
      <c r="K5" s="312">
        <f>SUMIF(kanoe!B$3:B$21,B5,kanoe!F$3:F$21)</f>
        <v>19</v>
      </c>
      <c r="L5" s="337">
        <v>2</v>
      </c>
      <c r="M5" s="64">
        <f>C5+D5+E5+F5+G5+H5+I5+J5+K5+L5-I5</f>
        <v>144</v>
      </c>
      <c r="N5" s="338">
        <v>350</v>
      </c>
    </row>
    <row r="6" spans="1:14" s="253" customFormat="1" ht="15.6">
      <c r="A6" s="63" t="s">
        <v>8</v>
      </c>
      <c r="B6" s="510" t="s">
        <v>42</v>
      </c>
      <c r="C6" s="515">
        <f>SUMIF(rychlobruslení!C$4:C$32,B6,rychlobruslení!G$4:G$32)</f>
        <v>17</v>
      </c>
      <c r="D6" s="65">
        <f>SUMIF('běžky '!B$5:B$24,B6,'běžky '!F$5:F$24)</f>
        <v>16</v>
      </c>
      <c r="E6" s="65">
        <f>SUMIF('lyže - sjezd'!B$3:B$19,B6,'lyže - sjezd'!L$3:L$19)</f>
        <v>16</v>
      </c>
      <c r="F6" s="65">
        <f>SUMIF(pingpong!B$72:B$89,B6,pingpong!C$72:C$89)</f>
        <v>16</v>
      </c>
      <c r="G6" s="66">
        <v>19</v>
      </c>
      <c r="H6" s="65">
        <f>SUMIF(triatlon!B$5:B$31,B6,triatlon!Q$5:Q$31)</f>
        <v>17</v>
      </c>
      <c r="I6" s="65">
        <f>SUMIF(orienťáky!B$4:'orienťáky'!B$26,B6,orienťáky!F$4:F$26)</f>
        <v>16</v>
      </c>
      <c r="J6" s="65">
        <f>SUMIF(kuželky!B$4:'kuželky'!B$27,B6,kuželky!C$4:C$27)</f>
        <v>17</v>
      </c>
      <c r="K6" s="752">
        <f>SUMIF(kanoe!B$3:B$21,B6,kanoe!F$3:F$21)</f>
        <v>16</v>
      </c>
      <c r="L6" s="337">
        <v>2</v>
      </c>
      <c r="M6" s="64">
        <f>C6+D6+E6+F6+G6+H6+I6+J6+K6+L6-K6</f>
        <v>136</v>
      </c>
      <c r="N6" s="338">
        <v>350</v>
      </c>
    </row>
    <row r="7" spans="1:14" ht="15.6">
      <c r="A7" s="63" t="s">
        <v>9</v>
      </c>
      <c r="B7" s="510" t="s">
        <v>67</v>
      </c>
      <c r="C7" s="515">
        <f>SUMIF(rychlobruslení!C$4:C$32,B7,rychlobruslení!G$4:G$32)</f>
        <v>15</v>
      </c>
      <c r="D7" s="65">
        <f>SUMIF('běžky '!B$5:B$24,B7,'běžky '!F$5:F$24)</f>
        <v>13</v>
      </c>
      <c r="E7" s="65">
        <f>SUMIF('lyže - sjezd'!B$3:B$23,B7,'lyže - sjezd'!L$3:L$23)</f>
        <v>19</v>
      </c>
      <c r="F7" s="65">
        <f>SUMIF(pingpong!B$72:B$89,B7,pingpong!C$72:C$89)</f>
        <v>12</v>
      </c>
      <c r="G7" s="66">
        <v>13</v>
      </c>
      <c r="H7" s="65">
        <f>SUMIF(triatlon!B$5:B$31,B7,triatlon!Q$5:Q$31)</f>
        <v>14</v>
      </c>
      <c r="I7" s="65">
        <f>SUMIF(orienťáky!B$4:'orienťáky'!B$26,B7,orienťáky!F$4:F$26)</f>
        <v>18</v>
      </c>
      <c r="J7" s="751">
        <f>SUMIF(kuželky!B$4:'kuželky'!B$27,B7,kuželky!C$4:C$27)</f>
        <v>7</v>
      </c>
      <c r="K7" s="312">
        <f>SUMIF(kanoe!B$3:B$21,B7,kanoe!F$3:F$21)</f>
        <v>12</v>
      </c>
      <c r="L7" s="67">
        <v>2</v>
      </c>
      <c r="M7" s="64">
        <f>C7+D7+E7+F7+G7+H7+I7+J7+K7+L7-J7</f>
        <v>118</v>
      </c>
      <c r="N7" s="68">
        <v>350</v>
      </c>
    </row>
    <row r="8" spans="1:14" s="253" customFormat="1" ht="15.6">
      <c r="A8" s="63" t="s">
        <v>10</v>
      </c>
      <c r="B8" s="511" t="s">
        <v>71</v>
      </c>
      <c r="C8" s="515">
        <f>SUMIF(rychlobruslení!C$4:C$32,B8,rychlobruslení!G$4:G$32)</f>
        <v>10</v>
      </c>
      <c r="D8" s="751">
        <f>SUMIF('běžky '!B$5:B$24,B8,'běžky '!F$5:F$24)</f>
        <v>4</v>
      </c>
      <c r="E8" s="65">
        <f>SUMIF('lyže - sjezd'!B$3:B$23,B8,'lyže - sjezd'!L$3:L$23)</f>
        <v>9</v>
      </c>
      <c r="F8" s="65">
        <f>SUMIF(pingpong!B$72:B$89,B8,pingpong!C$72:C$89)</f>
        <v>20</v>
      </c>
      <c r="G8" s="66">
        <v>15</v>
      </c>
      <c r="H8" s="65">
        <f>SUMIF(triatlon!B$5:B$31,B8,triatlon!Q$5:Q$31)</f>
        <v>13</v>
      </c>
      <c r="I8" s="65">
        <f>SUMIF(orienťáky!B$4:'orienťáky'!B$26,B8,orienťáky!F$4:F$26)</f>
        <v>14</v>
      </c>
      <c r="J8" s="65">
        <f>SUMIF(kuželky!B$4:'kuželky'!B$27,B8,kuželky!C$4:C$27)</f>
        <v>19</v>
      </c>
      <c r="K8" s="312">
        <f>SUMIF(kanoe!B$3:B$21,B8,kanoe!F$3:F$21)</f>
        <v>4</v>
      </c>
      <c r="L8" s="67">
        <v>2</v>
      </c>
      <c r="M8" s="64">
        <f>C8+D8+E8+F8+G8+H8+I8+J8+K8+L8-D8</f>
        <v>106</v>
      </c>
      <c r="N8" s="68">
        <v>350</v>
      </c>
    </row>
    <row r="9" spans="1:14" ht="15.6">
      <c r="A9" s="63" t="s">
        <v>11</v>
      </c>
      <c r="B9" s="511" t="s">
        <v>43</v>
      </c>
      <c r="C9" s="515">
        <f>SUMIF(rychlobruslení!C$4:C$32,B9,rychlobruslení!G$4:G$32)</f>
        <v>9</v>
      </c>
      <c r="D9" s="65">
        <f>SUMIF('běžky '!B$5:B$24,B9,'běžky '!F$5:F$24)</f>
        <v>10</v>
      </c>
      <c r="E9" s="751">
        <f>SUMIF('lyže - sjezd'!B$3:B$23,B9,'lyže - sjezd'!L$3:L$23)</f>
        <v>2</v>
      </c>
      <c r="F9" s="65">
        <f>SUMIF(pingpong!B$72:B$89,B9,pingpong!C$72:C$89)</f>
        <v>14</v>
      </c>
      <c r="G9" s="66">
        <v>12</v>
      </c>
      <c r="H9" s="65">
        <f>SUMIF(triatlon!B$5:B$31,B9,triatlon!Q$5:Q$31)</f>
        <v>12</v>
      </c>
      <c r="I9" s="65">
        <f>SUMIF(orienťáky!B$4:'orienťáky'!B$26,B9,orienťáky!F$4:F$26)</f>
        <v>8</v>
      </c>
      <c r="J9" s="65">
        <f>SUMIF(kuželky!B$4:'kuželky'!B$27,B9,kuželky!C$4:C$27)</f>
        <v>20</v>
      </c>
      <c r="K9" s="312">
        <f>SUMIF(kanoe!B$3:B$21,B9,kanoe!F$3:F$21)</f>
        <v>11</v>
      </c>
      <c r="L9" s="67">
        <v>2</v>
      </c>
      <c r="M9" s="64">
        <f>C9+D9+E9+F9+G9+H9+I9+J9+K9+L9-E9</f>
        <v>98</v>
      </c>
      <c r="N9" s="68">
        <v>350</v>
      </c>
    </row>
    <row r="10" spans="1:14" ht="15.6">
      <c r="A10" s="63" t="s">
        <v>12</v>
      </c>
      <c r="B10" s="511" t="s">
        <v>270</v>
      </c>
      <c r="C10" s="515">
        <f>SUMIF(rychlobruslení!C$4:C$32,B10,rychlobruslení!G$4:G$32)</f>
        <v>18</v>
      </c>
      <c r="D10" s="65">
        <f>SUMIF('běžky '!B$5:B$24,B10,'běžky '!F$5:F$24)</f>
        <v>18</v>
      </c>
      <c r="E10" s="65">
        <f>SUMIF('lyže - sjezd'!B$3:B$23,B10,'lyže - sjezd'!L$3:L$23)</f>
        <v>11</v>
      </c>
      <c r="F10" s="65">
        <f>SUMIF(pingpong!B$72:B$89,B10,pingpong!C$72:C$89)</f>
        <v>11</v>
      </c>
      <c r="G10" s="66">
        <v>17</v>
      </c>
      <c r="H10" s="65">
        <f>SUMIF(triatlon!B$5:B$31,B10,triatlon!Q$5:Q$31)</f>
        <v>16</v>
      </c>
      <c r="I10" s="65"/>
      <c r="J10" s="65">
        <f>SUMIF(kuželky!B$4:'kuželky'!B$27,B10,kuželky!C$4:C$27)</f>
        <v>6</v>
      </c>
      <c r="K10" s="312"/>
      <c r="L10" s="67"/>
      <c r="M10" s="64">
        <f>C10+D10+E10+F10+G10+H10+I10+J10+K10+L10</f>
        <v>97</v>
      </c>
      <c r="N10" s="69">
        <v>350</v>
      </c>
    </row>
    <row r="11" spans="1:14" ht="15.6">
      <c r="A11" s="63" t="s">
        <v>13</v>
      </c>
      <c r="B11" s="511" t="s">
        <v>33</v>
      </c>
      <c r="C11" s="515">
        <f>SUMIF(rychlobruslení!C$4:C$32,B11,rychlobruslení!G$4:G$32)</f>
        <v>3</v>
      </c>
      <c r="D11" s="65">
        <f>SUMIF('běžky '!B$5:B$24,B11,'běžky '!F$5:F$24)</f>
        <v>15</v>
      </c>
      <c r="E11" s="65">
        <f>SUMIF('lyže - sjezd'!B$3:B$23,B11,'lyže - sjezd'!L$3:L$23)</f>
        <v>6</v>
      </c>
      <c r="F11" s="65">
        <f>SUMIF(pingpong!B$72:B$89,B11,pingpong!C$72:C$89)</f>
        <v>10</v>
      </c>
      <c r="G11" s="66"/>
      <c r="H11" s="65">
        <f>SUMIF(triatlon!B$5:B$31,B11,triatlon!Q$5:Q$31)</f>
        <v>15</v>
      </c>
      <c r="I11" s="65">
        <f>SUMIF(orienťáky!B$4:'orienťáky'!B$26,B11,orienťáky!F$4:F$26)</f>
        <v>19</v>
      </c>
      <c r="J11" s="65">
        <f>SUMIF(kuželky!B$4:'kuželky'!B$27,B11,kuželky!C$4:C$27)</f>
        <v>9</v>
      </c>
      <c r="K11" s="312">
        <f>SUMIF(kanoe!B$3:B$21,B11,kanoe!F$3:F$21)</f>
        <v>9</v>
      </c>
      <c r="L11" s="67"/>
      <c r="M11" s="64">
        <f>C11+D11+E11+F11+G11+H11+I11+J11+K11+L11</f>
        <v>86</v>
      </c>
      <c r="N11" s="68">
        <v>350</v>
      </c>
    </row>
    <row r="12" spans="1:14" ht="15.6">
      <c r="A12" s="63" t="s">
        <v>14</v>
      </c>
      <c r="B12" s="510" t="s">
        <v>225</v>
      </c>
      <c r="C12" s="515">
        <f>SUMIF(rychlobruslení!C$4:C$32,B12,rychlobruslení!G$4:G$32)</f>
        <v>11</v>
      </c>
      <c r="D12" s="65">
        <f>SUMIF('běžky '!B$5:B$24,B12,'běžky '!F$5:F$24)</f>
        <v>14</v>
      </c>
      <c r="E12" s="65"/>
      <c r="F12" s="65"/>
      <c r="G12" s="66">
        <v>6</v>
      </c>
      <c r="H12" s="65">
        <f>SUMIF(triatlon!B$5:B$31,B12,triatlon!Q$5:Q$31)</f>
        <v>18</v>
      </c>
      <c r="I12" s="65">
        <f>SUMIF(orienťáky!B$4:'orienťáky'!B$26,B12,orienťáky!F$4:F$26)</f>
        <v>15</v>
      </c>
      <c r="J12" s="65">
        <f>SUMIF(kuželky!B$4:'kuželky'!B$27,B12,kuželky!C$4:C$27)</f>
        <v>16</v>
      </c>
      <c r="K12" s="312">
        <f>SUMIF(kanoe!B$3:B$21,B12,kanoe!F$3:F$21)</f>
        <v>3</v>
      </c>
      <c r="L12" s="67"/>
      <c r="M12" s="64">
        <f>C12+D12+E12+F12+G12+H12+I12+J12+K12+L12</f>
        <v>83</v>
      </c>
      <c r="N12" s="69">
        <v>350</v>
      </c>
    </row>
    <row r="13" spans="1:14" s="253" customFormat="1" ht="15.6">
      <c r="A13" s="63" t="s">
        <v>15</v>
      </c>
      <c r="B13" s="510" t="s">
        <v>52</v>
      </c>
      <c r="C13" s="515">
        <f>SUMIF(rychlobruslení!C$4:C$32,B13,rychlobruslení!G$4:G$32)</f>
        <v>7</v>
      </c>
      <c r="D13" s="65">
        <f>SUMIF('běžky '!B$5:B$25,B13,'běžky '!F$5:F$25)</f>
        <v>2</v>
      </c>
      <c r="E13" s="65">
        <f>SUMIF('lyže - sjezd'!B$3:B$23,B13,'lyže - sjezd'!L$3:L$23)</f>
        <v>1</v>
      </c>
      <c r="F13" s="65">
        <f>SUMIF(pingpong!B$72:B$89,B13,pingpong!C$72:C$89)</f>
        <v>15</v>
      </c>
      <c r="G13" s="66">
        <v>11</v>
      </c>
      <c r="H13" s="65"/>
      <c r="I13" s="65">
        <f>SUMIF(orienťáky!B$4:'orienťáky'!B$26,B13,orienťáky!F$4:F$26)</f>
        <v>12</v>
      </c>
      <c r="J13" s="65">
        <f>SUMIF(kuželky!B$4:'kuželky'!B$27,B13,kuželky!C$4:C$27)</f>
        <v>13</v>
      </c>
      <c r="K13" s="312">
        <f>SUMIF(kanoe!B$3:B$21,B13,kanoe!F$3:F$21)</f>
        <v>13</v>
      </c>
      <c r="L13" s="67"/>
      <c r="M13" s="64">
        <f>C13+D13+E13+F13+G13+H13+I13+J13+K13+L13</f>
        <v>74</v>
      </c>
      <c r="N13" s="68">
        <v>350</v>
      </c>
    </row>
    <row r="14" spans="1:14" s="58" customFormat="1" ht="15.6">
      <c r="A14" s="63" t="s">
        <v>16</v>
      </c>
      <c r="B14" s="511" t="s">
        <v>34</v>
      </c>
      <c r="C14" s="515">
        <f>SUMIF(rychlobruslení!C$4:C$32,B14,rychlobruslení!G$4:G$32)</f>
        <v>4</v>
      </c>
      <c r="D14" s="65">
        <f>SUMIF('běžky '!B$5:B$24,B14,'běžky '!F$5:F$24)</f>
        <v>7</v>
      </c>
      <c r="E14" s="65">
        <f>SUMIF('lyže - sjezd'!B$3:B$23,B14,'lyže - sjezd'!L$3:L$23)</f>
        <v>3</v>
      </c>
      <c r="F14" s="65">
        <f>SUMIF(pingpong!B$72:B$89,B14,pingpong!C$72:C$89)</f>
        <v>8</v>
      </c>
      <c r="G14" s="66">
        <v>9</v>
      </c>
      <c r="H14" s="65"/>
      <c r="I14" s="65">
        <f>SUMIF(orienťáky!B$4:'orienťáky'!B$26,B14,orienťáky!F$4:F$26)</f>
        <v>10</v>
      </c>
      <c r="J14" s="65">
        <f>SUMIF(kuželky!B$4:'kuželky'!B$27,B14,kuželky!C$4:C$27)</f>
        <v>18</v>
      </c>
      <c r="K14" s="312">
        <f>SUMIF(kanoe!B$3:B$21,B14,kanoe!F$3:F$21)</f>
        <v>14</v>
      </c>
      <c r="L14" s="67"/>
      <c r="M14" s="64">
        <f>C14+D14+E14+F14+G14+H14+I14+J14+K14+L14</f>
        <v>73</v>
      </c>
      <c r="N14" s="68">
        <v>350</v>
      </c>
    </row>
    <row r="15" spans="1:14" s="253" customFormat="1" ht="15.6">
      <c r="A15" s="63" t="s">
        <v>17</v>
      </c>
      <c r="B15" s="511" t="s">
        <v>229</v>
      </c>
      <c r="C15" s="515"/>
      <c r="D15" s="65">
        <f>SUMIF('běžky '!B$5:B$24,B15,'běžky '!F$5:F$24)</f>
        <v>17</v>
      </c>
      <c r="E15" s="65">
        <f>SUMIF('lyže - sjezd'!B$3:B$23,B15,'lyže - sjezd'!L$3:L$23)</f>
        <v>12</v>
      </c>
      <c r="F15" s="65"/>
      <c r="G15" s="66"/>
      <c r="H15" s="65"/>
      <c r="I15" s="65">
        <f>SUMIF(orienťáky!B$4:'orienťáky'!B$26,B15,orienťáky!F$4:F$26)</f>
        <v>17</v>
      </c>
      <c r="J15" s="65"/>
      <c r="K15" s="312">
        <f>SUMIF(kanoe!B$3:B$21,B15,kanoe!F$3:F$21)</f>
        <v>20</v>
      </c>
      <c r="L15" s="67"/>
      <c r="M15" s="64">
        <f>C15+D15+E15+F15+G15+H15+I15+J15+K15+L15</f>
        <v>66</v>
      </c>
      <c r="N15" s="69">
        <v>100</v>
      </c>
    </row>
    <row r="16" spans="1:14" s="253" customFormat="1" ht="15.6">
      <c r="A16" s="63" t="s">
        <v>18</v>
      </c>
      <c r="B16" s="510" t="s">
        <v>72</v>
      </c>
      <c r="C16" s="515">
        <f>SUMIF(rychlobruslení!C$4:C$32,B16,rychlobruslení!G$4:G$32)</f>
        <v>14</v>
      </c>
      <c r="D16" s="65"/>
      <c r="E16" s="65">
        <f>SUMIF('lyže - sjezd'!B$3:B$23,B16,'lyže - sjezd'!L$3:L$23)</f>
        <v>10</v>
      </c>
      <c r="F16" s="65">
        <f>SUMIF(pingpong!B$72:B$89,B16,pingpong!C$72:C$89)</f>
        <v>13</v>
      </c>
      <c r="G16" s="66">
        <v>4</v>
      </c>
      <c r="H16" s="65"/>
      <c r="I16" s="65">
        <f>SUMIF(orienťáky!B$4:'orienťáky'!B$26,B16,orienťáky!F$4:F$26)</f>
        <v>5</v>
      </c>
      <c r="J16" s="65">
        <f>SUMIF(kuželky!B$4:'kuželky'!B$27,B16,kuželky!C$4:C$27)</f>
        <v>10</v>
      </c>
      <c r="K16" s="312">
        <f>SUMIF(kanoe!B$3:B$21,B16,kanoe!F$3:F$21)</f>
        <v>5</v>
      </c>
      <c r="L16" s="67"/>
      <c r="M16" s="64">
        <f>C16+D16+E16+F16+G16+H16+I16+J16+K16+L16</f>
        <v>61</v>
      </c>
      <c r="N16" s="69">
        <v>350</v>
      </c>
    </row>
    <row r="17" spans="1:14" s="253" customFormat="1" ht="15.6">
      <c r="A17" s="63" t="s">
        <v>18</v>
      </c>
      <c r="B17" s="511" t="s">
        <v>254</v>
      </c>
      <c r="C17" s="515">
        <f>SUMIF(rychlobruslení!C$4:C$32,B17,rychlobruslení!G$4:G$32)</f>
        <v>13</v>
      </c>
      <c r="D17" s="65">
        <f>SUMIF('běžky '!B$5:B$24,B17,'běžky '!F$5:F$24)</f>
        <v>11</v>
      </c>
      <c r="E17" s="65">
        <f>SUMIF('lyže - sjezd'!B$3:B$23,B17,'lyže - sjezd'!L$3:L$23)</f>
        <v>18</v>
      </c>
      <c r="F17" s="65"/>
      <c r="G17" s="66">
        <v>18</v>
      </c>
      <c r="H17" s="65"/>
      <c r="I17" s="65"/>
      <c r="J17" s="65"/>
      <c r="K17" s="312"/>
      <c r="L17" s="67"/>
      <c r="M17" s="64">
        <f>C17+D17+E17+F17+G17+H17+I17+J17+K17+L17</f>
        <v>60</v>
      </c>
      <c r="N17" s="69">
        <v>350</v>
      </c>
    </row>
    <row r="18" spans="1:14" s="253" customFormat="1" ht="15.6">
      <c r="A18" s="63" t="s">
        <v>20</v>
      </c>
      <c r="B18" s="510" t="s">
        <v>114</v>
      </c>
      <c r="C18" s="515">
        <f>SUMIF(rychlobruslení!C$4:C$32,B18,rychlobruslení!G$4:G$32)</f>
        <v>5</v>
      </c>
      <c r="D18" s="65">
        <f>SUMIF('běžky '!B$5:B$24,B18,'běžky '!F$5:F$24)</f>
        <v>12</v>
      </c>
      <c r="E18" s="65">
        <f>SUMIF('lyže - sjezd'!B$3:B$23,B18,'lyže - sjezd'!L$3:L$23)</f>
        <v>14</v>
      </c>
      <c r="F18" s="65"/>
      <c r="G18" s="66"/>
      <c r="H18" s="65"/>
      <c r="I18" s="65">
        <f>SUMIF(orienťáky!B$4:'orienťáky'!B$26,B18,orienťáky!F$4:F$26)</f>
        <v>11</v>
      </c>
      <c r="J18" s="65"/>
      <c r="K18" s="312">
        <f>SUMIF(kanoe!B$3:B$21,B18,kanoe!F$3:F$21)</f>
        <v>17</v>
      </c>
      <c r="L18" s="67"/>
      <c r="M18" s="64">
        <f>C18+D18+E18+F18+G18+H18+I18+J18+K18+L18</f>
        <v>59</v>
      </c>
      <c r="N18" s="69">
        <v>0</v>
      </c>
    </row>
    <row r="19" spans="1:14" ht="15.6">
      <c r="A19" s="63" t="s">
        <v>21</v>
      </c>
      <c r="B19" s="510" t="s">
        <v>129</v>
      </c>
      <c r="C19" s="515">
        <f>SUMIF(rychlobruslení!C$4:C$32,B19,rychlobruslení!G$4:G$32)</f>
        <v>20</v>
      </c>
      <c r="D19" s="65">
        <f>SUMIF('běžky '!B$5:B$24,B19,'běžky '!F$5:F$24)</f>
        <v>5</v>
      </c>
      <c r="E19" s="65">
        <f>SUMIF('lyže - sjezd'!B$3:B$23,B19,'lyže - sjezd'!L$3:L$23)</f>
        <v>20</v>
      </c>
      <c r="F19" s="65"/>
      <c r="G19" s="66"/>
      <c r="H19" s="65">
        <f>SUMIF(triatlon!B$5:B$31,B19,triatlon!Q$5:Q$31)</f>
        <v>10</v>
      </c>
      <c r="I19" s="65"/>
      <c r="J19" s="65"/>
      <c r="K19" s="312"/>
      <c r="L19" s="67"/>
      <c r="M19" s="64">
        <f>C19+D19+E19+F19+G19+H19+I19+J19+K19+L19</f>
        <v>55</v>
      </c>
      <c r="N19" s="68">
        <v>350</v>
      </c>
    </row>
    <row r="20" spans="1:14" ht="15.6">
      <c r="A20" s="63" t="s">
        <v>22</v>
      </c>
      <c r="B20" s="511" t="s">
        <v>31</v>
      </c>
      <c r="C20" s="515">
        <f>SUMIF(rychlobruslení!C$4:C$32,B20,rychlobruslení!G$4:G$32)</f>
        <v>6</v>
      </c>
      <c r="D20" s="65"/>
      <c r="E20" s="65"/>
      <c r="F20" s="65">
        <f>SUMIF(pingpong!B$72:B$90,B20,pingpong!C$72:C$90)</f>
        <v>7</v>
      </c>
      <c r="G20" s="66">
        <v>10</v>
      </c>
      <c r="H20" s="65">
        <f>SUMIF(triatlon!B$5:B$31,B20,triatlon!Q$5:Q$31)</f>
        <v>11</v>
      </c>
      <c r="I20" s="65">
        <f>SUMIF(orienťáky!B$4:'orienťáky'!B$26,B20,orienťáky!F$4:F$26)</f>
        <v>6</v>
      </c>
      <c r="J20" s="65"/>
      <c r="K20" s="312">
        <f>SUMIF(kanoe!B$3:B$21,B20,kanoe!F$3:F$21)</f>
        <v>15</v>
      </c>
      <c r="L20" s="67"/>
      <c r="M20" s="64">
        <f>C20+D20+E20+F20+G20+H20+I20+J20+K20+L20</f>
        <v>55</v>
      </c>
      <c r="N20" s="69">
        <v>350</v>
      </c>
    </row>
    <row r="21" spans="1:14" ht="15.6">
      <c r="A21" s="63" t="s">
        <v>23</v>
      </c>
      <c r="B21" s="511" t="s">
        <v>29</v>
      </c>
      <c r="C21" s="515">
        <f>SUMIF(rychlobruslení!C$4:C$32,B21,rychlobruslení!G$4:G$32)</f>
        <v>8</v>
      </c>
      <c r="D21" s="65"/>
      <c r="E21" s="65">
        <f>SUMIF('lyže - sjezd'!B$3:B$23,B21,'lyže - sjezd'!L$3:L$23)</f>
        <v>7</v>
      </c>
      <c r="F21" s="65">
        <f>SUMIF(pingpong!B$72:B$89,B21,pingpong!C$72:C$89)</f>
        <v>9</v>
      </c>
      <c r="G21" s="66">
        <v>8</v>
      </c>
      <c r="H21" s="65"/>
      <c r="I21" s="65"/>
      <c r="J21" s="65">
        <f>SUMIF(kuželky!B$4:'kuželky'!B$27,B21,kuželky!C$4:C$27)</f>
        <v>4</v>
      </c>
      <c r="K21" s="312">
        <f>SUMIF(kanoe!B$3:B$21,B21,kanoe!F$3:F$21)</f>
        <v>10</v>
      </c>
      <c r="L21" s="67"/>
      <c r="M21" s="64">
        <f>C21+D21+E21+F21+G21+H21+I21+J21+K21+L21</f>
        <v>46</v>
      </c>
      <c r="N21" s="69">
        <v>350</v>
      </c>
    </row>
    <row r="22" spans="1:14" ht="15.6">
      <c r="A22" s="63" t="s">
        <v>23</v>
      </c>
      <c r="B22" s="511" t="s">
        <v>32</v>
      </c>
      <c r="C22" s="515">
        <f>SUMIF(rychlobruslení!C$4:C$32,B22,rychlobruslení!G$4:G$32)</f>
        <v>1</v>
      </c>
      <c r="D22" s="65">
        <f>SUMIF('běžky '!B$5:B$24,B22,'běžky '!F$5:F$24)</f>
        <v>6</v>
      </c>
      <c r="E22" s="65">
        <f>SUMIF('lyže - sjezd'!B$3:B$23,B22,'lyže - sjezd'!L$3:L$23)</f>
        <v>4</v>
      </c>
      <c r="F22" s="65"/>
      <c r="G22" s="66">
        <v>7</v>
      </c>
      <c r="H22" s="65"/>
      <c r="I22" s="65">
        <f>SUMIF(orienťáky!B$4:'orienťáky'!B$26,B22,orienťáky!F$4:F$26)</f>
        <v>9</v>
      </c>
      <c r="J22" s="65">
        <f>SUMIF(kuželky!B$4:'kuželky'!B$27,B22,kuželky!C$4:C$27)</f>
        <v>8</v>
      </c>
      <c r="K22" s="312">
        <f>SUMIF(kanoe!B$3:B$21,B22,kanoe!F$3:F$21)</f>
        <v>6</v>
      </c>
      <c r="L22" s="67"/>
      <c r="M22" s="64">
        <f>C22+D22+E22+F22+G22+H22+I22+J22+K22+L22</f>
        <v>41</v>
      </c>
      <c r="N22" s="68">
        <v>350</v>
      </c>
    </row>
    <row r="23" spans="1:14" ht="15.6">
      <c r="A23" s="63" t="s">
        <v>23</v>
      </c>
      <c r="B23" s="510" t="s">
        <v>53</v>
      </c>
      <c r="C23" s="515">
        <f>SUMIF(rychlobruslení!C$4:C$32,B23,rychlobruslení!G$4:G$32)</f>
        <v>0</v>
      </c>
      <c r="D23" s="65"/>
      <c r="E23" s="65"/>
      <c r="F23" s="65">
        <f>SUMIF(pingpong!B$72:B$89,B23,pingpong!C$72:C$89)</f>
        <v>19</v>
      </c>
      <c r="G23" s="66">
        <v>2</v>
      </c>
      <c r="H23" s="65"/>
      <c r="I23" s="65">
        <f>SUMIF(orienťáky!B$4:'orienťáky'!B$26,B23,orienťáky!F$4:F$26)</f>
        <v>4</v>
      </c>
      <c r="J23" s="65"/>
      <c r="K23" s="312">
        <f>SUMIF(kanoe!B$3:B$21,B23,kanoe!F$3:F$21)</f>
        <v>7</v>
      </c>
      <c r="L23" s="67"/>
      <c r="M23" s="64">
        <f>C23+D23+E23+F23+G23+H23+I23+J23+K23+L23</f>
        <v>32</v>
      </c>
      <c r="N23" s="68">
        <v>350</v>
      </c>
    </row>
    <row r="24" spans="1:14" ht="15.6">
      <c r="A24" s="63" t="s">
        <v>157</v>
      </c>
      <c r="B24" s="510" t="s">
        <v>255</v>
      </c>
      <c r="C24" s="515">
        <f>SUMIF(rychlobruslení!C$4:C$32,B24,rychlobruslení!G$4:G$32)</f>
        <v>12</v>
      </c>
      <c r="D24" s="65"/>
      <c r="E24" s="65"/>
      <c r="F24" s="65"/>
      <c r="G24" s="66">
        <v>5</v>
      </c>
      <c r="H24" s="65"/>
      <c r="I24" s="65"/>
      <c r="J24" s="65">
        <f>SUMIF(kuželky!B$4:'kuželky'!B$27,B24,kuželky!C$4:C$27)</f>
        <v>14</v>
      </c>
      <c r="K24" s="312"/>
      <c r="L24" s="67"/>
      <c r="M24" s="64">
        <f>C24+D24+E24+F24+G24+H24+I24+J24+K24+L24</f>
        <v>31</v>
      </c>
      <c r="N24" s="69">
        <v>100</v>
      </c>
    </row>
    <row r="25" spans="1:14" s="58" customFormat="1" ht="15.6">
      <c r="A25" s="63" t="s">
        <v>187</v>
      </c>
      <c r="B25" s="511" t="s">
        <v>194</v>
      </c>
      <c r="C25" s="515">
        <f>SUMIF(rychlobruslení!C$4:C$32,B25,rychlobruslení!G$4:G$32)</f>
        <v>0</v>
      </c>
      <c r="D25" s="65">
        <f>SUMIF('běžky '!B$5:B$24,B25,'běžky '!F$5:F$24)</f>
        <v>8</v>
      </c>
      <c r="E25" s="65">
        <f>SUMIF('lyže - sjezd'!B$3:B$23,B25,'lyže - sjezd'!L$3:L$23)</f>
        <v>13</v>
      </c>
      <c r="F25" s="65"/>
      <c r="G25" s="66"/>
      <c r="H25" s="65"/>
      <c r="I25" s="65"/>
      <c r="J25" s="65">
        <f>SUMIF(kuželky!B$4:'kuželky'!B$27,B25,kuželky!C$4:C$27)</f>
        <v>5</v>
      </c>
      <c r="K25" s="312"/>
      <c r="L25" s="78"/>
      <c r="M25" s="64">
        <f>C25+D25+E25+F25+G25+H25+I25+J25+K25+L25</f>
        <v>26</v>
      </c>
      <c r="N25" s="69">
        <v>0</v>
      </c>
    </row>
    <row r="26" spans="1:14" s="253" customFormat="1" ht="15.6">
      <c r="A26" s="63" t="s">
        <v>444</v>
      </c>
      <c r="B26" s="510" t="s">
        <v>44</v>
      </c>
      <c r="C26" s="515">
        <f>SUMIF(rychlobruslení!C$4:C$32,B26,rychlobruslení!G$4:G$32)</f>
        <v>0</v>
      </c>
      <c r="D26" s="65">
        <f>SUMIF('běžky '!B$5:B$24,B26,'běžky '!F$5:F$24)</f>
        <v>3</v>
      </c>
      <c r="E26" s="65">
        <f>SUMIF('lyže - sjezd'!B$3:B$23,B26,'lyže - sjezd'!L$3:L$23)</f>
        <v>8</v>
      </c>
      <c r="F26" s="65"/>
      <c r="G26" s="66"/>
      <c r="H26" s="65"/>
      <c r="I26" s="65">
        <f>SUMIF(orienťáky!B$4:'orienťáky'!B$26,B26,orienťáky!F$4:F$26)</f>
        <v>7</v>
      </c>
      <c r="J26" s="65"/>
      <c r="K26" s="312">
        <f>SUMIF(kanoe!B$3:B$21,B26,kanoe!F$3:F$21)</f>
        <v>8</v>
      </c>
      <c r="L26" s="67"/>
      <c r="M26" s="64">
        <f>C26+D26+E26+F26+G26+H26+I26+J26+K26+L26</f>
        <v>26</v>
      </c>
      <c r="N26" s="69">
        <v>350</v>
      </c>
    </row>
    <row r="27" spans="1:14" ht="15.6">
      <c r="A27" s="63" t="s">
        <v>156</v>
      </c>
      <c r="B27" s="510" t="s">
        <v>132</v>
      </c>
      <c r="C27" s="515">
        <f>SUMIF(rychlobruslení!C$4:C$32,B27,rychlobruslení!G$4:G$32)</f>
        <v>2</v>
      </c>
      <c r="D27" s="65">
        <f>SUMIF('běžky '!B$5:B$24,B27,'běžky '!F$5:F$24)</f>
        <v>9</v>
      </c>
      <c r="E27" s="65">
        <f>SUMIF('lyže - sjezd'!B$3:B$23,B27,'lyže - sjezd'!L$3:L$23)</f>
        <v>5</v>
      </c>
      <c r="F27" s="65"/>
      <c r="G27" s="66">
        <v>3</v>
      </c>
      <c r="H27" s="65"/>
      <c r="I27" s="65">
        <f>SUMIF(orienťáky!B$4:'orienťáky'!B$26,B27,orienťáky!F$4:F$26)</f>
        <v>3</v>
      </c>
      <c r="J27" s="65"/>
      <c r="K27" s="312"/>
      <c r="L27" s="67"/>
      <c r="M27" s="64">
        <f>C27+D27+E27+F27+G27+H27+I27+J27+K27+L27</f>
        <v>22</v>
      </c>
      <c r="N27" s="68">
        <v>0</v>
      </c>
    </row>
    <row r="28" spans="1:14" ht="15.6">
      <c r="A28" s="63" t="s">
        <v>445</v>
      </c>
      <c r="B28" s="511" t="s">
        <v>74</v>
      </c>
      <c r="C28" s="515"/>
      <c r="D28" s="65"/>
      <c r="E28" s="65"/>
      <c r="F28" s="65"/>
      <c r="G28" s="66"/>
      <c r="H28" s="65" t="s">
        <v>455</v>
      </c>
      <c r="I28" s="65" t="s">
        <v>458</v>
      </c>
      <c r="J28" s="65"/>
      <c r="K28" s="312"/>
      <c r="L28" s="67"/>
      <c r="M28" s="64">
        <v>0</v>
      </c>
      <c r="N28" s="68">
        <v>50</v>
      </c>
    </row>
    <row r="29" spans="1:14" s="253" customFormat="1" ht="15.6">
      <c r="A29" s="63" t="s">
        <v>446</v>
      </c>
      <c r="B29" s="511" t="s">
        <v>258</v>
      </c>
      <c r="C29" s="515" t="s">
        <v>454</v>
      </c>
      <c r="D29" s="65"/>
      <c r="E29" s="65"/>
      <c r="F29" s="65"/>
      <c r="G29" s="66">
        <v>14</v>
      </c>
      <c r="H29" s="65"/>
      <c r="I29" s="65"/>
      <c r="J29" s="65"/>
      <c r="K29" s="312"/>
      <c r="L29" s="67"/>
      <c r="M29" s="64">
        <v>0</v>
      </c>
      <c r="N29" s="69">
        <v>0</v>
      </c>
    </row>
    <row r="30" spans="1:14" ht="15.6">
      <c r="A30" s="63" t="s">
        <v>375</v>
      </c>
      <c r="B30" s="510" t="s">
        <v>155</v>
      </c>
      <c r="C30" s="515"/>
      <c r="D30" s="65"/>
      <c r="E30" s="65"/>
      <c r="F30" s="65"/>
      <c r="G30" s="66"/>
      <c r="H30" s="65"/>
      <c r="I30" s="65" t="s">
        <v>457</v>
      </c>
      <c r="J30" s="65" t="s">
        <v>449</v>
      </c>
      <c r="K30" s="312"/>
      <c r="L30" s="67"/>
      <c r="M30" s="64">
        <v>0</v>
      </c>
      <c r="N30" s="69"/>
    </row>
    <row r="31" spans="1:14" ht="15.6">
      <c r="A31" s="63" t="s">
        <v>375</v>
      </c>
      <c r="B31" s="511" t="s">
        <v>190</v>
      </c>
      <c r="C31" s="515" t="s">
        <v>451</v>
      </c>
      <c r="D31" s="65"/>
      <c r="E31" s="65"/>
      <c r="F31" s="65" t="s">
        <v>437</v>
      </c>
      <c r="G31" s="66"/>
      <c r="H31" s="65"/>
      <c r="I31" s="65"/>
      <c r="J31" s="65"/>
      <c r="K31" s="312"/>
      <c r="L31" s="67"/>
      <c r="M31" s="64">
        <v>0</v>
      </c>
      <c r="N31" s="69">
        <v>350</v>
      </c>
    </row>
    <row r="32" spans="1:14" s="58" customFormat="1" ht="15.6">
      <c r="A32" s="63" t="s">
        <v>158</v>
      </c>
      <c r="B32" s="511" t="s">
        <v>195</v>
      </c>
      <c r="C32" s="515" t="s">
        <v>452</v>
      </c>
      <c r="D32" s="65"/>
      <c r="E32" s="65"/>
      <c r="F32" s="65"/>
      <c r="G32" s="66"/>
      <c r="H32" s="65" t="s">
        <v>450</v>
      </c>
      <c r="I32" s="65"/>
      <c r="J32" s="65"/>
      <c r="K32" s="312"/>
      <c r="L32" s="67"/>
      <c r="M32" s="64">
        <v>0</v>
      </c>
      <c r="N32" s="69">
        <v>50</v>
      </c>
    </row>
    <row r="33" spans="1:14" s="58" customFormat="1" ht="15.6">
      <c r="A33" s="63" t="s">
        <v>447</v>
      </c>
      <c r="B33" s="511" t="s">
        <v>64</v>
      </c>
      <c r="C33" s="515" t="s">
        <v>453</v>
      </c>
      <c r="D33" s="65"/>
      <c r="E33" s="65"/>
      <c r="F33" s="65" t="s">
        <v>449</v>
      </c>
      <c r="G33" s="66"/>
      <c r="H33" s="65"/>
      <c r="I33" s="65"/>
      <c r="J33" s="65"/>
      <c r="K33" s="312"/>
      <c r="L33" s="67"/>
      <c r="M33" s="64">
        <v>0</v>
      </c>
      <c r="N33" s="68">
        <v>50</v>
      </c>
    </row>
    <row r="34" spans="1:14" s="253" customFormat="1" ht="15.6">
      <c r="A34" s="63" t="s">
        <v>448</v>
      </c>
      <c r="B34" s="511" t="s">
        <v>221</v>
      </c>
      <c r="C34" s="515"/>
      <c r="D34" s="65"/>
      <c r="E34" s="65"/>
      <c r="F34" s="65" t="s">
        <v>450</v>
      </c>
      <c r="G34" s="66"/>
      <c r="H34" s="65"/>
      <c r="I34" s="65" t="s">
        <v>456</v>
      </c>
      <c r="J34" s="65"/>
      <c r="K34" s="312"/>
      <c r="L34" s="67"/>
      <c r="M34" s="64">
        <v>0</v>
      </c>
      <c r="N34" s="68">
        <v>50</v>
      </c>
    </row>
    <row r="35" spans="1:14" s="58" customFormat="1" ht="15.6">
      <c r="A35" s="63"/>
      <c r="B35" s="510" t="s">
        <v>368</v>
      </c>
      <c r="C35" s="515"/>
      <c r="D35" s="65"/>
      <c r="E35" s="65"/>
      <c r="F35" s="65"/>
      <c r="G35" s="66"/>
      <c r="H35" s="65" t="s">
        <v>429</v>
      </c>
      <c r="I35" s="65"/>
      <c r="J35" s="65"/>
      <c r="K35" s="312"/>
      <c r="L35" s="67"/>
      <c r="M35" s="64">
        <v>0</v>
      </c>
      <c r="N35" s="69">
        <v>50</v>
      </c>
    </row>
    <row r="36" spans="1:14" ht="15.6">
      <c r="A36" s="63"/>
      <c r="B36" s="510" t="s">
        <v>370</v>
      </c>
      <c r="C36" s="515"/>
      <c r="D36" s="65"/>
      <c r="E36" s="65"/>
      <c r="F36" s="65"/>
      <c r="G36" s="66"/>
      <c r="H36" s="65" t="s">
        <v>430</v>
      </c>
      <c r="I36" s="65"/>
      <c r="J36" s="65"/>
      <c r="K36" s="312"/>
      <c r="L36" s="67"/>
      <c r="M36" s="64">
        <v>0</v>
      </c>
      <c r="N36" s="69">
        <v>50</v>
      </c>
    </row>
    <row r="37" spans="1:14" ht="15.6">
      <c r="A37" s="63"/>
      <c r="B37" s="510" t="s">
        <v>291</v>
      </c>
      <c r="C37" s="515"/>
      <c r="D37" s="65"/>
      <c r="E37" s="65"/>
      <c r="F37" s="65" t="s">
        <v>427</v>
      </c>
      <c r="G37" s="66"/>
      <c r="H37" s="65"/>
      <c r="I37" s="65"/>
      <c r="J37" s="65"/>
      <c r="K37" s="312"/>
      <c r="L37" s="67"/>
      <c r="M37" s="64">
        <v>0</v>
      </c>
      <c r="N37" s="69">
        <v>50</v>
      </c>
    </row>
    <row r="38" spans="1:14" ht="15.6">
      <c r="A38" s="63"/>
      <c r="B38" s="510" t="s">
        <v>364</v>
      </c>
      <c r="C38" s="515"/>
      <c r="D38" s="65"/>
      <c r="E38" s="65"/>
      <c r="F38" s="65"/>
      <c r="G38" s="66"/>
      <c r="H38" s="65" t="s">
        <v>431</v>
      </c>
      <c r="I38" s="65"/>
      <c r="J38" s="65"/>
      <c r="K38" s="312"/>
      <c r="L38" s="67"/>
      <c r="M38" s="64">
        <v>0</v>
      </c>
      <c r="N38" s="69">
        <v>50</v>
      </c>
    </row>
    <row r="39" spans="1:14" ht="15.6">
      <c r="A39" s="63"/>
      <c r="B39" s="510" t="s">
        <v>358</v>
      </c>
      <c r="C39" s="515"/>
      <c r="D39" s="65"/>
      <c r="E39" s="65"/>
      <c r="F39" s="65"/>
      <c r="G39" s="66"/>
      <c r="H39" s="65" t="s">
        <v>432</v>
      </c>
      <c r="I39" s="65"/>
      <c r="J39" s="65"/>
      <c r="K39" s="312"/>
      <c r="L39" s="67"/>
      <c r="M39" s="64">
        <v>0</v>
      </c>
      <c r="N39" s="69">
        <v>50</v>
      </c>
    </row>
    <row r="40" spans="1:14" s="253" customFormat="1" ht="15.6">
      <c r="A40" s="63"/>
      <c r="B40" s="285" t="s">
        <v>75</v>
      </c>
      <c r="C40" s="515"/>
      <c r="D40" s="65"/>
      <c r="E40" s="65"/>
      <c r="F40" s="65" t="s">
        <v>428</v>
      </c>
      <c r="G40" s="66"/>
      <c r="H40" s="65"/>
      <c r="I40" s="65"/>
      <c r="J40" s="65"/>
      <c r="K40" s="312"/>
      <c r="L40" s="67"/>
      <c r="M40" s="64">
        <v>0</v>
      </c>
      <c r="N40" s="69">
        <v>50</v>
      </c>
    </row>
    <row r="41" spans="1:14" s="58" customFormat="1" ht="15.6">
      <c r="A41" s="63"/>
      <c r="B41" s="285" t="s">
        <v>269</v>
      </c>
      <c r="C41" s="515"/>
      <c r="D41" s="65" t="s">
        <v>425</v>
      </c>
      <c r="E41" s="65"/>
      <c r="F41" s="65"/>
      <c r="G41" s="66"/>
      <c r="H41" s="65"/>
      <c r="I41" s="65"/>
      <c r="J41" s="65"/>
      <c r="K41" s="312"/>
      <c r="L41" s="67"/>
      <c r="M41" s="64">
        <v>0</v>
      </c>
      <c r="N41" s="68">
        <v>0</v>
      </c>
    </row>
    <row r="42" spans="1:14" s="58" customFormat="1" ht="15.6">
      <c r="A42" s="63"/>
      <c r="B42" s="510" t="s">
        <v>256</v>
      </c>
      <c r="C42" s="515" t="s">
        <v>424</v>
      </c>
      <c r="D42" s="65"/>
      <c r="E42" s="65"/>
      <c r="F42" s="65"/>
      <c r="G42" s="66"/>
      <c r="H42" s="65"/>
      <c r="I42" s="65"/>
      <c r="J42" s="65"/>
      <c r="K42" s="312"/>
      <c r="L42" s="67"/>
      <c r="M42" s="64">
        <v>0</v>
      </c>
      <c r="N42" s="69">
        <v>50</v>
      </c>
    </row>
    <row r="43" spans="1:14" s="58" customFormat="1" ht="15.6">
      <c r="A43" s="63"/>
      <c r="B43" s="510" t="s">
        <v>379</v>
      </c>
      <c r="C43" s="515"/>
      <c r="D43" s="65"/>
      <c r="E43" s="65"/>
      <c r="F43" s="65"/>
      <c r="G43" s="66"/>
      <c r="H43" s="65"/>
      <c r="I43" s="65" t="s">
        <v>443</v>
      </c>
      <c r="J43" s="65"/>
      <c r="K43" s="312"/>
      <c r="L43" s="67"/>
      <c r="M43" s="64">
        <v>0</v>
      </c>
      <c r="N43" s="69"/>
    </row>
    <row r="44" spans="1:14" s="58" customFormat="1" ht="15.6">
      <c r="A44" s="63"/>
      <c r="B44" s="510" t="s">
        <v>226</v>
      </c>
      <c r="C44" s="515"/>
      <c r="D44" s="65"/>
      <c r="E44" s="65"/>
      <c r="F44" s="65"/>
      <c r="G44" s="66"/>
      <c r="H44" s="65" t="s">
        <v>433</v>
      </c>
      <c r="I44" s="65"/>
      <c r="J44" s="65"/>
      <c r="K44" s="312"/>
      <c r="L44" s="67"/>
      <c r="M44" s="64">
        <v>0</v>
      </c>
      <c r="N44" s="69">
        <v>50</v>
      </c>
    </row>
    <row r="45" spans="1:14" s="58" customFormat="1" ht="15.6">
      <c r="A45" s="63"/>
      <c r="B45" s="510" t="s">
        <v>367</v>
      </c>
      <c r="C45" s="515"/>
      <c r="D45" s="65"/>
      <c r="E45" s="65"/>
      <c r="F45" s="65"/>
      <c r="G45" s="66"/>
      <c r="H45" s="65" t="s">
        <v>434</v>
      </c>
      <c r="I45" s="65"/>
      <c r="J45" s="65"/>
      <c r="K45" s="312"/>
      <c r="L45" s="67"/>
      <c r="M45" s="64">
        <v>0</v>
      </c>
      <c r="N45" s="68">
        <v>50</v>
      </c>
    </row>
    <row r="46" spans="1:14" s="58" customFormat="1" ht="15.6">
      <c r="A46" s="63"/>
      <c r="B46" s="510" t="s">
        <v>365</v>
      </c>
      <c r="C46" s="515"/>
      <c r="D46" s="65"/>
      <c r="E46" s="65"/>
      <c r="F46" s="65"/>
      <c r="G46" s="66"/>
      <c r="H46" s="65" t="s">
        <v>435</v>
      </c>
      <c r="I46" s="65"/>
      <c r="J46" s="65"/>
      <c r="K46" s="312"/>
      <c r="L46" s="67"/>
      <c r="M46" s="64">
        <v>0</v>
      </c>
      <c r="N46" s="69">
        <v>50</v>
      </c>
    </row>
    <row r="47" spans="1:14" s="58" customFormat="1" ht="15.6">
      <c r="A47" s="63"/>
      <c r="B47" s="511" t="s">
        <v>273</v>
      </c>
      <c r="C47" s="515"/>
      <c r="D47" s="65" t="s">
        <v>426</v>
      </c>
      <c r="E47" s="65"/>
      <c r="F47" s="65"/>
      <c r="G47" s="66"/>
      <c r="H47" s="65"/>
      <c r="I47" s="65"/>
      <c r="J47" s="65"/>
      <c r="K47" s="312"/>
      <c r="L47" s="67"/>
      <c r="M47" s="64">
        <v>0</v>
      </c>
      <c r="N47" s="69">
        <v>0</v>
      </c>
    </row>
    <row r="48" spans="1:14" s="58" customFormat="1" ht="15.6">
      <c r="A48" s="63"/>
      <c r="B48" s="511" t="s">
        <v>90</v>
      </c>
      <c r="C48" s="515"/>
      <c r="D48" s="65"/>
      <c r="E48" s="65"/>
      <c r="F48" s="65"/>
      <c r="G48" s="66"/>
      <c r="H48" s="65" t="s">
        <v>436</v>
      </c>
      <c r="I48" s="65"/>
      <c r="J48" s="65"/>
      <c r="K48" s="312"/>
      <c r="L48" s="67"/>
      <c r="M48" s="64">
        <v>0</v>
      </c>
      <c r="N48" s="69">
        <v>50</v>
      </c>
    </row>
    <row r="49" spans="1:14" s="253" customFormat="1" ht="15.6">
      <c r="A49" s="63"/>
      <c r="B49" s="511" t="s">
        <v>57</v>
      </c>
      <c r="C49" s="515"/>
      <c r="D49" s="65"/>
      <c r="E49" s="65"/>
      <c r="F49" s="65"/>
      <c r="G49" s="66"/>
      <c r="H49" s="65" t="s">
        <v>437</v>
      </c>
      <c r="I49" s="65"/>
      <c r="J49" s="65"/>
      <c r="K49" s="312"/>
      <c r="L49" s="67"/>
      <c r="M49" s="64">
        <v>0</v>
      </c>
      <c r="N49" s="69">
        <v>50</v>
      </c>
    </row>
    <row r="50" spans="1:14" s="253" customFormat="1" ht="15.6">
      <c r="A50" s="63"/>
      <c r="B50" s="510" t="s">
        <v>369</v>
      </c>
      <c r="C50" s="515"/>
      <c r="D50" s="65"/>
      <c r="E50" s="65"/>
      <c r="F50" s="65"/>
      <c r="G50" s="66"/>
      <c r="H50" s="65" t="s">
        <v>438</v>
      </c>
      <c r="I50" s="65"/>
      <c r="J50" s="65"/>
      <c r="K50" s="312"/>
      <c r="L50" s="67"/>
      <c r="M50" s="64">
        <v>0</v>
      </c>
      <c r="N50" s="69">
        <v>50</v>
      </c>
    </row>
    <row r="51" spans="1:14" s="253" customFormat="1" ht="15.6">
      <c r="A51" s="63"/>
      <c r="B51" s="511" t="s">
        <v>363</v>
      </c>
      <c r="C51" s="515"/>
      <c r="D51" s="65"/>
      <c r="E51" s="65"/>
      <c r="F51" s="65"/>
      <c r="G51" s="66"/>
      <c r="H51" s="65" t="s">
        <v>439</v>
      </c>
      <c r="I51" s="65"/>
      <c r="J51" s="65"/>
      <c r="K51" s="312"/>
      <c r="L51" s="67"/>
      <c r="M51" s="64">
        <v>0</v>
      </c>
      <c r="N51" s="69">
        <v>50</v>
      </c>
    </row>
    <row r="52" spans="1:14" s="253" customFormat="1" ht="15.6">
      <c r="A52" s="63"/>
      <c r="B52" s="511" t="s">
        <v>362</v>
      </c>
      <c r="C52" s="515"/>
      <c r="D52" s="65"/>
      <c r="E52" s="65"/>
      <c r="F52" s="65"/>
      <c r="G52" s="66"/>
      <c r="H52" s="65" t="s">
        <v>440</v>
      </c>
      <c r="I52" s="65"/>
      <c r="J52" s="65"/>
      <c r="K52" s="312"/>
      <c r="L52" s="67"/>
      <c r="M52" s="64">
        <v>0</v>
      </c>
      <c r="N52" s="69">
        <v>50</v>
      </c>
    </row>
    <row r="53" spans="1:14" s="253" customFormat="1" ht="15.6">
      <c r="A53" s="63"/>
      <c r="B53" s="511" t="s">
        <v>360</v>
      </c>
      <c r="C53" s="515"/>
      <c r="D53" s="65"/>
      <c r="E53" s="65"/>
      <c r="F53" s="65"/>
      <c r="G53" s="66"/>
      <c r="H53" s="65" t="s">
        <v>441</v>
      </c>
      <c r="I53" s="65"/>
      <c r="J53" s="65"/>
      <c r="K53" s="312"/>
      <c r="L53" s="67"/>
      <c r="M53" s="64">
        <v>0</v>
      </c>
      <c r="N53" s="69">
        <v>50</v>
      </c>
    </row>
    <row r="54" spans="1:14" s="253" customFormat="1" ht="15.6">
      <c r="A54" s="63"/>
      <c r="B54" s="511" t="s">
        <v>359</v>
      </c>
      <c r="C54" s="515"/>
      <c r="D54" s="65"/>
      <c r="E54" s="65"/>
      <c r="F54" s="65"/>
      <c r="G54" s="66"/>
      <c r="H54" s="65" t="s">
        <v>442</v>
      </c>
      <c r="I54" s="65"/>
      <c r="J54" s="65"/>
      <c r="K54" s="312"/>
      <c r="L54" s="67"/>
      <c r="M54" s="64">
        <v>0</v>
      </c>
      <c r="N54" s="69">
        <v>50</v>
      </c>
    </row>
    <row r="55" spans="1:14" s="58" customFormat="1" ht="16.2" thickBot="1">
      <c r="A55" s="63"/>
      <c r="B55" s="510" t="s">
        <v>191</v>
      </c>
      <c r="C55" s="515"/>
      <c r="D55" s="65"/>
      <c r="E55" s="65"/>
      <c r="F55" s="65"/>
      <c r="G55" s="66"/>
      <c r="H55" s="65"/>
      <c r="I55" s="65"/>
      <c r="J55" s="65"/>
      <c r="K55" s="312" t="s">
        <v>460</v>
      </c>
      <c r="L55" s="67"/>
      <c r="M55" s="64">
        <v>0</v>
      </c>
      <c r="N55" s="69">
        <v>50</v>
      </c>
    </row>
    <row r="56" spans="1:14" ht="21.6" thickBot="1">
      <c r="A56" s="682" t="s">
        <v>69</v>
      </c>
      <c r="B56" s="683"/>
      <c r="C56" s="684"/>
      <c r="D56" s="684"/>
      <c r="E56" s="684"/>
      <c r="F56" s="684"/>
      <c r="G56" s="684"/>
      <c r="H56" s="684"/>
      <c r="I56" s="684"/>
      <c r="J56" s="684"/>
      <c r="K56" s="684"/>
      <c r="L56" s="683"/>
      <c r="M56" s="683"/>
      <c r="N56" s="685"/>
    </row>
    <row r="57" spans="1:14" ht="31.8" thickBot="1">
      <c r="A57" s="45" t="s">
        <v>0</v>
      </c>
      <c r="B57" s="305" t="s">
        <v>1</v>
      </c>
      <c r="C57" s="79" t="s">
        <v>244</v>
      </c>
      <c r="D57" s="40" t="s">
        <v>272</v>
      </c>
      <c r="E57" s="40" t="s">
        <v>130</v>
      </c>
      <c r="F57" s="40" t="s">
        <v>245</v>
      </c>
      <c r="G57" s="40" t="s">
        <v>2</v>
      </c>
      <c r="H57" s="41" t="s">
        <v>3</v>
      </c>
      <c r="I57" s="40" t="s">
        <v>4</v>
      </c>
      <c r="J57" s="40" t="s">
        <v>147</v>
      </c>
      <c r="K57" s="311" t="s">
        <v>50</v>
      </c>
      <c r="L57" s="42" t="s">
        <v>112</v>
      </c>
      <c r="M57" s="43" t="s">
        <v>5</v>
      </c>
      <c r="N57" s="44" t="s">
        <v>63</v>
      </c>
    </row>
    <row r="58" spans="1:14" ht="15.6">
      <c r="A58" s="378" t="s">
        <v>6</v>
      </c>
      <c r="B58" s="492" t="s">
        <v>128</v>
      </c>
      <c r="C58" s="372">
        <f>SUMIF(rychlobruslení!C$37:C$45,B58,rychlobruslení!G$37:G$45)</f>
        <v>18</v>
      </c>
      <c r="D58" s="371">
        <f>SUMIF('běžky '!B$5:B$38,B58,'běžky '!F$5:F$38)</f>
        <v>20</v>
      </c>
      <c r="E58" s="372">
        <f>SUMIF('lyže - sjezd'!B$3:B$36,B58,'lyže - sjezd'!L$3:L$36)</f>
        <v>20</v>
      </c>
      <c r="F58" s="371">
        <f>SUMIF(pingpong!E$72:E$88,B58,pingpong!F$72:F$88)</f>
        <v>18</v>
      </c>
      <c r="G58" s="371">
        <v>18</v>
      </c>
      <c r="H58" s="372">
        <f>SUMIF(triatlon!B$35:'triatlon'!B$41,B58,triatlon!Q$35:Q$41)</f>
        <v>17</v>
      </c>
      <c r="I58" s="372"/>
      <c r="J58" s="65">
        <f>SUMIF(kuželky!B$4:'kuželky'!B$50,B58,kuželky!C$4:C$50)</f>
        <v>17</v>
      </c>
      <c r="K58" s="371"/>
      <c r="L58" s="643"/>
      <c r="M58" s="435">
        <f>C58+D58+E58+F58+G58+H58+I58+J58+K58+L58</f>
        <v>128</v>
      </c>
      <c r="N58" s="373">
        <v>350</v>
      </c>
    </row>
    <row r="59" spans="1:14" ht="15.6">
      <c r="A59" s="379" t="s">
        <v>7</v>
      </c>
      <c r="B59" s="493" t="s">
        <v>122</v>
      </c>
      <c r="C59" s="65">
        <f>SUMIF(rychlobruslení!C$37:C$45,B59,rychlobruslení!G$37:G$45)</f>
        <v>16</v>
      </c>
      <c r="D59" s="66">
        <f>SUMIF('běžky '!B$5:B$38,B59,'běžky '!F$5:F$38)</f>
        <v>14</v>
      </c>
      <c r="E59" s="65">
        <f>SUMIF('lyže - sjezd'!B$3:B$36,B59,'lyže - sjezd'!L$3:L$36)</f>
        <v>18</v>
      </c>
      <c r="F59" s="66">
        <f>SUMIF(pingpong!E$72:E$88,B59,pingpong!F$72:F$88)</f>
        <v>19</v>
      </c>
      <c r="G59" s="66"/>
      <c r="H59" s="65"/>
      <c r="I59" s="65">
        <f>SUMIF(orienťáky!B$4:'orienťáky'!B$40,B59,orienťáky!F$4:F$40)</f>
        <v>18</v>
      </c>
      <c r="J59" s="65">
        <f>SUMIF(kuželky!B$4:'kuželky'!B$50,B59,kuželky!C$4:C$50)</f>
        <v>18</v>
      </c>
      <c r="K59" s="66">
        <f>SUMIF(kanoe!B$24:B$25,B59,kanoe!F$24:F$25)</f>
        <v>20</v>
      </c>
      <c r="L59" s="644"/>
      <c r="M59" s="64">
        <f>C59+D59+E59+F59+G59+H59+I59+J59+K59+L59</f>
        <v>123</v>
      </c>
      <c r="N59" s="374">
        <v>50</v>
      </c>
    </row>
    <row r="60" spans="1:14" s="253" customFormat="1" ht="15.6">
      <c r="A60" s="379" t="s">
        <v>8</v>
      </c>
      <c r="B60" s="493" t="s">
        <v>92</v>
      </c>
      <c r="C60" s="65">
        <f>SUMIF(rychlobruslení!C$37:C$45,B60,rychlobruslení!G$37:G$45)</f>
        <v>12</v>
      </c>
      <c r="D60" s="66">
        <f>SUMIF('běžky '!B$5:B$38,B60,'běžky '!F$5:F$38)</f>
        <v>18</v>
      </c>
      <c r="E60" s="59">
        <f>SUMIF('lyže - sjezd'!B$3:B$36,B60,'lyže - sjezd'!L$3:L$36)</f>
        <v>15</v>
      </c>
      <c r="F60" s="66">
        <f>SUMIF(pingpong!E$72:E$88,B60,pingpong!F$72:F$88)</f>
        <v>20</v>
      </c>
      <c r="G60" s="66"/>
      <c r="H60" s="65">
        <f>SUMIF(triatlon!B$35:'triatlon'!B$41,B60,triatlon!Q$35:Q$41)</f>
        <v>18</v>
      </c>
      <c r="I60" s="65">
        <f>SUMIF(orienťáky!B$4:'orienťáky'!B$40,B60,orienťáky!F$4:F$40)</f>
        <v>16</v>
      </c>
      <c r="J60" s="65">
        <f>SUMIF(kuželky!B$4:'kuželky'!B$50,B60,kuželky!C$4:C$50)</f>
        <v>14</v>
      </c>
      <c r="K60" s="66"/>
      <c r="L60" s="644"/>
      <c r="M60" s="64">
        <f>C60+D60+E60+F60+G60+H60+I60+J60+K60+L60</f>
        <v>113</v>
      </c>
      <c r="N60" s="376">
        <v>350</v>
      </c>
    </row>
    <row r="61" spans="1:14" ht="15.6">
      <c r="A61" s="379" t="s">
        <v>9</v>
      </c>
      <c r="B61" s="493" t="s">
        <v>89</v>
      </c>
      <c r="C61" s="65">
        <f>SUMIF(rychlobruslení!C$37:C$45,B61,rychlobruslení!G$37:G$45)</f>
        <v>17</v>
      </c>
      <c r="D61" s="60">
        <f>SUMIF('běžky '!B$5:B$38,B61,'běžky '!F$5:F$38)</f>
        <v>13</v>
      </c>
      <c r="E61" s="59">
        <f>SUMIF('lyže - sjezd'!B$3:B$36,B61,'lyže - sjezd'!L$3:L$36)</f>
        <v>17</v>
      </c>
      <c r="F61" s="66">
        <f>SUMIF(pingpong!E$72:E$88,B61,pingpong!F$72:F$88)</f>
        <v>17</v>
      </c>
      <c r="G61" s="66">
        <v>19</v>
      </c>
      <c r="H61" s="65"/>
      <c r="I61" s="65"/>
      <c r="J61" s="65">
        <f>SUMIF(kuželky!B$4:'kuželky'!B$50,B61,kuželky!C$4:C$50)</f>
        <v>15</v>
      </c>
      <c r="K61" s="66"/>
      <c r="L61" s="644"/>
      <c r="M61" s="64">
        <f>C61+D61+E61+F61+G61+H61+I61+J61+K61+L61</f>
        <v>98</v>
      </c>
      <c r="N61" s="374">
        <v>300</v>
      </c>
    </row>
    <row r="62" spans="1:14" ht="15.6">
      <c r="A62" s="379" t="s">
        <v>10</v>
      </c>
      <c r="B62" s="493" t="s">
        <v>126</v>
      </c>
      <c r="C62" s="65">
        <f>SUMIF(rychlobruslení!C$37:C$45,B62,rychlobruslení!G$37:G$45)</f>
        <v>13</v>
      </c>
      <c r="D62" s="66">
        <f>SUMIF('běžky '!B$5:B$38,B62,'běžky '!F$5:F$38)</f>
        <v>15</v>
      </c>
      <c r="E62" s="65">
        <f>SUMIF('lyže - sjezd'!B$3:B$36,B62,'lyže - sjezd'!L$3:L$36)</f>
        <v>16</v>
      </c>
      <c r="F62" s="66"/>
      <c r="G62" s="66"/>
      <c r="H62" s="65"/>
      <c r="I62" s="65">
        <f>SUMIF(orienťáky!B$4:'orienťáky'!B$40,B62,orienťáky!F$4:F$40)</f>
        <v>14</v>
      </c>
      <c r="J62" s="65">
        <f>SUMIF(kuželky!B$4:'kuželky'!B$50,B62,kuželky!C$4:C$50)</f>
        <v>13</v>
      </c>
      <c r="K62" s="66">
        <f>SUMIF(kanoe!B$24:B$25,B62,kanoe!F$24:F$25)</f>
        <v>19</v>
      </c>
      <c r="L62" s="644"/>
      <c r="M62" s="64">
        <f>C62+D62+E62+F62+G62+H62+I62+J62+K62+L62</f>
        <v>90</v>
      </c>
      <c r="N62" s="374">
        <v>350</v>
      </c>
    </row>
    <row r="63" spans="1:14" ht="15.6">
      <c r="A63" s="379" t="s">
        <v>11</v>
      </c>
      <c r="B63" s="494" t="s">
        <v>148</v>
      </c>
      <c r="C63" s="65">
        <f>SUMIF(rychlobruslení!C$37:C$45,B63,rychlobruslení!G$37:G$45)</f>
        <v>14</v>
      </c>
      <c r="D63" s="66"/>
      <c r="E63" s="65"/>
      <c r="F63" s="66"/>
      <c r="G63" s="66"/>
      <c r="H63" s="65">
        <f>SUMIF(triatlon!B$35:'triatlon'!B$41,B63,triatlon!Q$35:Q$41)</f>
        <v>20</v>
      </c>
      <c r="I63" s="65">
        <f>SUMIF(orienťáky!B$4:'orienťáky'!B$40,B63,orienťáky!F$4:F$40)</f>
        <v>20</v>
      </c>
      <c r="J63" s="65">
        <f>SUMIF(kuželky!B$4:'kuželky'!B$50,B63,kuželky!C$4:C$50)</f>
        <v>19</v>
      </c>
      <c r="K63" s="66"/>
      <c r="L63" s="644"/>
      <c r="M63" s="64">
        <f>C63+D63+E63+F63+G63+H63+I63+J63+K63+L63</f>
        <v>73</v>
      </c>
      <c r="N63" s="374">
        <v>350</v>
      </c>
    </row>
    <row r="64" spans="1:14" ht="15.6">
      <c r="A64" s="379" t="s">
        <v>12</v>
      </c>
      <c r="B64" s="496" t="s">
        <v>279</v>
      </c>
      <c r="C64" s="65"/>
      <c r="D64" s="60">
        <f>SUMIF('běžky '!B$5:B$38,B64,'běžky '!F$5:F$38)</f>
        <v>19</v>
      </c>
      <c r="E64" s="59">
        <f>SUMIF('lyže - sjezd'!B$3:B$36,B64,'lyže - sjezd'!L$3:L$36)</f>
        <v>19</v>
      </c>
      <c r="F64" s="66"/>
      <c r="G64" s="66">
        <v>17</v>
      </c>
      <c r="H64" s="65"/>
      <c r="I64" s="65">
        <f>SUMIF(orienťáky!B$4:'orienťáky'!B$40,B64,orienťáky!F$4:F$40)</f>
        <v>17</v>
      </c>
      <c r="J64" s="65"/>
      <c r="K64" s="66"/>
      <c r="L64" s="644"/>
      <c r="M64" s="64">
        <f>C64+D64+E64+F64+G64+H64+I64+J64+K64+L64</f>
        <v>72</v>
      </c>
      <c r="N64" s="374">
        <v>0</v>
      </c>
    </row>
    <row r="65" spans="1:14" ht="15.6">
      <c r="A65" s="379" t="s">
        <v>13</v>
      </c>
      <c r="B65" s="497" t="s">
        <v>261</v>
      </c>
      <c r="C65" s="65">
        <f>SUMIF(rychlobruslení!C$37:C$45,B65,rychlobruslení!G$37:G$45)</f>
        <v>20</v>
      </c>
      <c r="D65" s="60"/>
      <c r="E65" s="59"/>
      <c r="F65" s="66"/>
      <c r="G65" s="60">
        <v>20</v>
      </c>
      <c r="H65" s="65">
        <f>SUMIF(triatlon!B$35:'triatlon'!B$41,B65,triatlon!Q$35:Q$41)</f>
        <v>19</v>
      </c>
      <c r="I65" s="65"/>
      <c r="J65" s="65"/>
      <c r="K65" s="66"/>
      <c r="L65" s="645"/>
      <c r="M65" s="64">
        <f>C65+D65+E65+F65+G65+H65+I65+J65+K65+L65</f>
        <v>59</v>
      </c>
      <c r="N65" s="61">
        <v>0</v>
      </c>
    </row>
    <row r="66" spans="1:14" ht="15.6">
      <c r="A66" s="379" t="s">
        <v>14</v>
      </c>
      <c r="B66" s="493" t="s">
        <v>161</v>
      </c>
      <c r="C66" s="65"/>
      <c r="D66" s="66">
        <f>SUMIF('běžky '!B$5:B$38,B66,'běžky '!F$5:F$38)</f>
        <v>12</v>
      </c>
      <c r="E66" s="65">
        <f>SUMIF('lyže - sjezd'!B$3:B$36,B66,'lyže - sjezd'!L$3:L$36)</f>
        <v>14</v>
      </c>
      <c r="F66" s="66"/>
      <c r="G66" s="66"/>
      <c r="H66" s="65"/>
      <c r="I66" s="65">
        <f>SUMIF(orienťáky!B$4:'orienťáky'!B$40,B66,orienťáky!F$4:F$40)</f>
        <v>13</v>
      </c>
      <c r="J66" s="65">
        <f>SUMIF(kuželky!B$4:'kuželky'!B$50,B66,kuželky!C$4:C$50)</f>
        <v>20</v>
      </c>
      <c r="K66" s="66"/>
      <c r="L66" s="644"/>
      <c r="M66" s="64">
        <f>C66+D66+E66+F66+G66+H66+I66+J66+K66+L66</f>
        <v>59</v>
      </c>
      <c r="N66" s="374">
        <v>50</v>
      </c>
    </row>
    <row r="67" spans="1:14" ht="15.6">
      <c r="A67" s="379" t="s">
        <v>15</v>
      </c>
      <c r="B67" s="496" t="s">
        <v>73</v>
      </c>
      <c r="C67" s="65">
        <f>SUMIF(rychlobruslení!C$37:C$45,B67,rychlobruslení!G$37:G$45)</f>
        <v>19</v>
      </c>
      <c r="D67" s="66">
        <f>SUMIF('běžky '!B$5:B$38,B67,'běžky '!F$5:F$38)</f>
        <v>17</v>
      </c>
      <c r="E67" s="59"/>
      <c r="F67" s="66"/>
      <c r="G67" s="66"/>
      <c r="H67" s="65"/>
      <c r="I67" s="65">
        <f>SUMIF(orienťáky!B$4:'orienťáky'!B$40,B67,orienťáky!F$4:F$40)</f>
        <v>19</v>
      </c>
      <c r="J67" s="65"/>
      <c r="K67" s="66"/>
      <c r="L67" s="644"/>
      <c r="M67" s="64">
        <f>C67+D67+E67+F67+G67+H67+I67+J67+K67+L67</f>
        <v>55</v>
      </c>
      <c r="N67" s="376">
        <v>350</v>
      </c>
    </row>
    <row r="68" spans="1:14" s="58" customFormat="1" ht="15.6">
      <c r="A68" s="379" t="s">
        <v>16</v>
      </c>
      <c r="B68" s="494" t="s">
        <v>227</v>
      </c>
      <c r="C68" s="65">
        <f>SUMIF(rychlobruslení!C$37:C$45,B68,rychlobruslení!G$37:G$45)</f>
        <v>15</v>
      </c>
      <c r="D68" s="66"/>
      <c r="E68" s="65"/>
      <c r="F68" s="66"/>
      <c r="G68" s="66"/>
      <c r="H68" s="65"/>
      <c r="I68" s="65">
        <f>SUMIF(orienťáky!B$4:'orienťáky'!B$40,B68,orienťáky!F$4:F$40)</f>
        <v>15</v>
      </c>
      <c r="J68" s="65">
        <f>SUMIF(kuželky!B$4:'kuželky'!B$50,B68,kuželky!C$4:C$50)</f>
        <v>16</v>
      </c>
      <c r="K68" s="66"/>
      <c r="L68" s="644"/>
      <c r="M68" s="64">
        <f>C68+D68+E68+F68+G68+H68+I68+J68+K68+L68</f>
        <v>46</v>
      </c>
      <c r="N68" s="61">
        <v>0</v>
      </c>
    </row>
    <row r="69" spans="1:14" s="58" customFormat="1" ht="15.6">
      <c r="A69" s="379" t="s">
        <v>17</v>
      </c>
      <c r="B69" s="495" t="s">
        <v>111</v>
      </c>
      <c r="C69" s="65"/>
      <c r="D69" s="66"/>
      <c r="E69" s="65" t="s">
        <v>463</v>
      </c>
      <c r="F69" s="66"/>
      <c r="G69" s="66" t="s">
        <v>436</v>
      </c>
      <c r="H69" s="65"/>
      <c r="I69" s="65"/>
      <c r="J69" s="65"/>
      <c r="K69" s="66"/>
      <c r="L69" s="644"/>
      <c r="M69" s="64">
        <v>0</v>
      </c>
      <c r="N69" s="374">
        <v>0</v>
      </c>
    </row>
    <row r="70" spans="1:14" s="253" customFormat="1" ht="15.6">
      <c r="A70" s="379" t="s">
        <v>18</v>
      </c>
      <c r="B70" s="494" t="s">
        <v>113</v>
      </c>
      <c r="C70" s="65"/>
      <c r="D70" s="66" t="s">
        <v>462</v>
      </c>
      <c r="E70" s="65"/>
      <c r="F70" s="66"/>
      <c r="G70" s="66"/>
      <c r="H70" s="65"/>
      <c r="I70" s="65" t="s">
        <v>462</v>
      </c>
      <c r="J70" s="65"/>
      <c r="K70" s="66"/>
      <c r="L70" s="644"/>
      <c r="M70" s="64">
        <v>0</v>
      </c>
      <c r="N70" s="61">
        <v>50</v>
      </c>
    </row>
    <row r="71" spans="1:14" s="253" customFormat="1" ht="15.6">
      <c r="A71" s="379" t="s">
        <v>19</v>
      </c>
      <c r="B71" s="493" t="s">
        <v>196</v>
      </c>
      <c r="C71" s="65"/>
      <c r="D71" s="66" t="s">
        <v>443</v>
      </c>
      <c r="E71" s="65" t="s">
        <v>464</v>
      </c>
      <c r="F71" s="66"/>
      <c r="G71" s="66"/>
      <c r="H71" s="65"/>
      <c r="I71" s="65"/>
      <c r="J71" s="65"/>
      <c r="K71" s="66"/>
      <c r="L71" s="644"/>
      <c r="M71" s="64">
        <v>0</v>
      </c>
      <c r="N71" s="374">
        <v>100</v>
      </c>
    </row>
    <row r="72" spans="1:14" s="58" customFormat="1" ht="15.6">
      <c r="A72" s="379" t="s">
        <v>20</v>
      </c>
      <c r="B72" s="494" t="s">
        <v>292</v>
      </c>
      <c r="C72" s="65"/>
      <c r="D72" s="66"/>
      <c r="E72" s="65"/>
      <c r="F72" s="66" t="s">
        <v>430</v>
      </c>
      <c r="G72" s="66"/>
      <c r="H72" s="65"/>
      <c r="I72" s="65"/>
      <c r="J72" s="65"/>
      <c r="K72" s="66"/>
      <c r="L72" s="644"/>
      <c r="M72" s="64">
        <v>0</v>
      </c>
      <c r="N72" s="61">
        <v>50</v>
      </c>
    </row>
    <row r="73" spans="1:14" s="58" customFormat="1" ht="15.6">
      <c r="A73" s="379" t="s">
        <v>21</v>
      </c>
      <c r="B73" s="494" t="s">
        <v>389</v>
      </c>
      <c r="C73" s="65"/>
      <c r="D73" s="66"/>
      <c r="E73" s="65"/>
      <c r="F73" s="66"/>
      <c r="G73" s="66"/>
      <c r="H73" s="65"/>
      <c r="I73" s="65" t="s">
        <v>460</v>
      </c>
      <c r="J73" s="65"/>
      <c r="K73" s="66"/>
      <c r="L73" s="644"/>
      <c r="M73" s="64">
        <v>0</v>
      </c>
      <c r="N73" s="61">
        <v>50</v>
      </c>
    </row>
    <row r="74" spans="1:14" s="58" customFormat="1" ht="15.6">
      <c r="A74" s="379" t="s">
        <v>22</v>
      </c>
      <c r="B74" s="494" t="s">
        <v>230</v>
      </c>
      <c r="C74" s="65"/>
      <c r="D74" s="66"/>
      <c r="E74" s="65"/>
      <c r="F74" s="66"/>
      <c r="G74" s="66"/>
      <c r="H74" s="65" t="s">
        <v>460</v>
      </c>
      <c r="I74" s="65"/>
      <c r="J74" s="65"/>
      <c r="K74" s="66"/>
      <c r="L74" s="644"/>
      <c r="M74" s="64">
        <v>0</v>
      </c>
      <c r="N74" s="374">
        <v>50</v>
      </c>
    </row>
    <row r="75" spans="1:14" s="253" customFormat="1" ht="15.6">
      <c r="A75" s="379" t="s">
        <v>23</v>
      </c>
      <c r="B75" s="495" t="s">
        <v>91</v>
      </c>
      <c r="C75" s="65"/>
      <c r="D75" s="66"/>
      <c r="E75" s="65"/>
      <c r="F75" s="66" t="s">
        <v>427</v>
      </c>
      <c r="G75" s="66"/>
      <c r="H75" s="65"/>
      <c r="I75" s="65"/>
      <c r="J75" s="65"/>
      <c r="K75" s="66"/>
      <c r="L75" s="644"/>
      <c r="M75" s="64">
        <v>0</v>
      </c>
      <c r="N75" s="374">
        <v>0</v>
      </c>
    </row>
    <row r="76" spans="1:14" s="253" customFormat="1" ht="15.6">
      <c r="A76" s="379" t="s">
        <v>24</v>
      </c>
      <c r="B76" s="497" t="s">
        <v>149</v>
      </c>
      <c r="C76" s="65"/>
      <c r="D76" s="66" t="s">
        <v>461</v>
      </c>
      <c r="E76" s="65"/>
      <c r="F76" s="66"/>
      <c r="G76" s="66"/>
      <c r="H76" s="65"/>
      <c r="I76" s="65"/>
      <c r="J76" s="65"/>
      <c r="K76" s="66"/>
      <c r="L76" s="644"/>
      <c r="M76" s="64">
        <v>0</v>
      </c>
      <c r="N76" s="61">
        <v>0</v>
      </c>
    </row>
    <row r="77" spans="1:14" s="253" customFormat="1" ht="15.6">
      <c r="A77" s="379" t="s">
        <v>70</v>
      </c>
      <c r="B77" s="494" t="s">
        <v>366</v>
      </c>
      <c r="C77" s="65"/>
      <c r="D77" s="66"/>
      <c r="E77" s="65"/>
      <c r="F77" s="66"/>
      <c r="G77" s="66"/>
      <c r="H77" s="65" t="s">
        <v>461</v>
      </c>
      <c r="I77" s="65"/>
      <c r="J77" s="65"/>
      <c r="K77" s="66"/>
      <c r="L77" s="644"/>
      <c r="M77" s="64">
        <v>0</v>
      </c>
      <c r="N77" s="374">
        <v>50</v>
      </c>
    </row>
    <row r="78" spans="1:14" s="58" customFormat="1" ht="15.6">
      <c r="A78" s="379" t="s">
        <v>157</v>
      </c>
      <c r="B78" s="494" t="s">
        <v>361</v>
      </c>
      <c r="C78" s="65"/>
      <c r="D78" s="66"/>
      <c r="E78" s="65"/>
      <c r="F78" s="66"/>
      <c r="G78" s="66"/>
      <c r="H78" s="65" t="s">
        <v>464</v>
      </c>
      <c r="I78" s="65"/>
      <c r="J78" s="65"/>
      <c r="K78" s="66"/>
      <c r="L78" s="644"/>
      <c r="M78" s="64">
        <v>0</v>
      </c>
      <c r="N78" s="374">
        <v>50</v>
      </c>
    </row>
    <row r="79" spans="1:14" ht="21.6" thickBot="1">
      <c r="A79" s="694" t="s">
        <v>117</v>
      </c>
      <c r="B79" s="695"/>
      <c r="C79" s="695"/>
      <c r="D79" s="695"/>
      <c r="E79" s="695"/>
      <c r="F79" s="695"/>
      <c r="G79" s="695"/>
      <c r="H79" s="695"/>
      <c r="I79" s="695"/>
      <c r="J79" s="695"/>
      <c r="K79" s="695"/>
      <c r="L79" s="695"/>
      <c r="M79" s="695"/>
      <c r="N79" s="695"/>
    </row>
    <row r="80" spans="1:14" ht="31.8" thickBot="1">
      <c r="A80" s="45" t="s">
        <v>0</v>
      </c>
      <c r="B80" s="80" t="s">
        <v>1</v>
      </c>
      <c r="C80" s="80" t="s">
        <v>244</v>
      </c>
      <c r="D80" s="434" t="s">
        <v>271</v>
      </c>
      <c r="E80" s="334" t="s">
        <v>130</v>
      </c>
      <c r="F80" s="334" t="s">
        <v>262</v>
      </c>
      <c r="G80" s="334" t="s">
        <v>2</v>
      </c>
      <c r="H80" s="335" t="s">
        <v>3</v>
      </c>
      <c r="I80" s="334" t="s">
        <v>4</v>
      </c>
      <c r="J80" s="335" t="s">
        <v>147</v>
      </c>
      <c r="K80" s="336" t="s">
        <v>50</v>
      </c>
      <c r="L80" s="46" t="s">
        <v>112</v>
      </c>
      <c r="M80" s="47" t="s">
        <v>5</v>
      </c>
      <c r="N80" s="48" t="s">
        <v>63</v>
      </c>
    </row>
    <row r="81" spans="1:14" ht="15.6">
      <c r="A81" s="544" t="s">
        <v>6</v>
      </c>
      <c r="B81" s="475" t="s">
        <v>151</v>
      </c>
      <c r="C81" s="428">
        <v>10</v>
      </c>
      <c r="D81" s="427">
        <v>10</v>
      </c>
      <c r="E81" s="427">
        <v>10</v>
      </c>
      <c r="F81" s="427">
        <v>8</v>
      </c>
      <c r="G81" s="427"/>
      <c r="H81" s="427">
        <v>10</v>
      </c>
      <c r="I81" s="428"/>
      <c r="J81" s="427">
        <v>8</v>
      </c>
      <c r="K81" s="795">
        <v>10</v>
      </c>
      <c r="L81" s="429"/>
      <c r="M81" s="435">
        <f>C81+D81+E81+F81+G81+H81+I81+J81+K81+L81</f>
        <v>66</v>
      </c>
      <c r="N81" s="476"/>
    </row>
    <row r="82" spans="1:14" ht="15.6">
      <c r="A82" s="287" t="s">
        <v>7</v>
      </c>
      <c r="B82" s="51" t="s">
        <v>152</v>
      </c>
      <c r="C82" s="791"/>
      <c r="D82" s="430">
        <v>9</v>
      </c>
      <c r="E82" s="430">
        <v>9</v>
      </c>
      <c r="F82" s="433"/>
      <c r="G82" s="431"/>
      <c r="H82" s="430"/>
      <c r="I82" s="431"/>
      <c r="J82" s="430">
        <v>7</v>
      </c>
      <c r="K82" s="790">
        <v>10</v>
      </c>
      <c r="L82" s="432"/>
      <c r="M82" s="64">
        <f>C82+D82+E82+F82+G82+H82+I82+J82+K82+L82</f>
        <v>35</v>
      </c>
      <c r="N82" s="477"/>
    </row>
    <row r="83" spans="1:14" ht="15.6">
      <c r="A83" s="287" t="s">
        <v>8</v>
      </c>
      <c r="B83" s="51" t="s">
        <v>115</v>
      </c>
      <c r="C83" s="792">
        <v>9</v>
      </c>
      <c r="D83" s="430"/>
      <c r="E83" s="430"/>
      <c r="F83" s="430">
        <v>10</v>
      </c>
      <c r="G83" s="430"/>
      <c r="H83" s="430"/>
      <c r="I83" s="431"/>
      <c r="J83" s="430">
        <v>10</v>
      </c>
      <c r="K83" s="790"/>
      <c r="L83" s="432"/>
      <c r="M83" s="64">
        <f>C83+D83+E83+F83+G83+H83+I83+J83+K83+L83</f>
        <v>29</v>
      </c>
      <c r="N83" s="62"/>
    </row>
    <row r="84" spans="1:14" ht="15.6">
      <c r="A84" s="287" t="s">
        <v>9</v>
      </c>
      <c r="B84" s="51" t="s">
        <v>153</v>
      </c>
      <c r="C84" s="793"/>
      <c r="D84" s="430"/>
      <c r="E84" s="430"/>
      <c r="F84" s="430">
        <v>9</v>
      </c>
      <c r="G84" s="430">
        <v>10</v>
      </c>
      <c r="H84" s="430"/>
      <c r="I84" s="431"/>
      <c r="J84" s="430">
        <v>9</v>
      </c>
      <c r="K84" s="790"/>
      <c r="L84" s="432"/>
      <c r="M84" s="64">
        <f>C84+D84+E84+F84+G84+H84+I84+J84+K84+L84</f>
        <v>28</v>
      </c>
      <c r="N84" s="62"/>
    </row>
    <row r="85" spans="1:14" s="58" customFormat="1" ht="15.6">
      <c r="A85" s="287" t="s">
        <v>10</v>
      </c>
      <c r="B85" s="50" t="s">
        <v>282</v>
      </c>
      <c r="C85" s="794"/>
      <c r="D85" s="430">
        <v>8</v>
      </c>
      <c r="E85" s="430">
        <v>8</v>
      </c>
      <c r="F85" s="430"/>
      <c r="G85" s="430"/>
      <c r="H85" s="430"/>
      <c r="I85" s="431"/>
      <c r="J85" s="430"/>
      <c r="K85" s="790"/>
      <c r="L85" s="432"/>
      <c r="M85" s="64">
        <f>C85+D85+E85+F85+G85+H85+I85+J85+K85+L85</f>
        <v>16</v>
      </c>
      <c r="N85" s="83"/>
    </row>
    <row r="86" spans="1:14" s="58" customFormat="1" ht="15.6">
      <c r="A86" s="287" t="s">
        <v>11</v>
      </c>
      <c r="B86" s="50" t="s">
        <v>241</v>
      </c>
      <c r="C86" s="794"/>
      <c r="D86" s="430"/>
      <c r="E86" s="430"/>
      <c r="F86" s="430"/>
      <c r="G86" s="430">
        <v>9</v>
      </c>
      <c r="H86" s="430"/>
      <c r="I86" s="431"/>
      <c r="J86" s="430"/>
      <c r="K86" s="790"/>
      <c r="L86" s="432"/>
      <c r="M86" s="64">
        <f>C86+D86+E86+F86+G86+H86+I86+J86+K86+L86</f>
        <v>9</v>
      </c>
      <c r="N86" s="62"/>
    </row>
    <row r="87" spans="1:14" s="253" customFormat="1" ht="15.6">
      <c r="A87" s="287" t="s">
        <v>11</v>
      </c>
      <c r="B87" s="50" t="s">
        <v>228</v>
      </c>
      <c r="C87" s="794"/>
      <c r="D87" s="430"/>
      <c r="E87" s="430"/>
      <c r="F87" s="430"/>
      <c r="G87" s="430"/>
      <c r="H87" s="430">
        <v>9</v>
      </c>
      <c r="I87" s="431"/>
      <c r="J87" s="402"/>
      <c r="K87" s="790"/>
      <c r="L87" s="432"/>
      <c r="M87" s="64">
        <f>C87+D87+E87+F87+G87+H87+I87+J87+K87+L87</f>
        <v>9</v>
      </c>
      <c r="N87" s="62"/>
    </row>
    <row r="88" spans="1:14" s="253" customFormat="1" ht="15.6">
      <c r="A88" s="287" t="s">
        <v>13</v>
      </c>
      <c r="B88" s="50" t="s">
        <v>281</v>
      </c>
      <c r="C88" s="794"/>
      <c r="D88" s="430"/>
      <c r="E88" s="430"/>
      <c r="F88" s="430"/>
      <c r="G88" s="430"/>
      <c r="H88" s="430">
        <v>8</v>
      </c>
      <c r="I88" s="431"/>
      <c r="J88" s="430"/>
      <c r="K88" s="790"/>
      <c r="L88" s="432"/>
      <c r="M88" s="64">
        <f>C88+D88+E88+F88+G88+H88+I88+J88+K88+L88</f>
        <v>8</v>
      </c>
      <c r="N88" s="62"/>
    </row>
    <row r="89" spans="1:14" s="58" customFormat="1" ht="15.6">
      <c r="A89" s="287"/>
      <c r="B89" s="50" t="s">
        <v>116</v>
      </c>
      <c r="C89" s="794"/>
      <c r="D89" s="430"/>
      <c r="E89" s="430"/>
      <c r="F89" s="430"/>
      <c r="G89" s="430"/>
      <c r="H89" s="430"/>
      <c r="I89" s="431"/>
      <c r="J89" s="430"/>
      <c r="K89" s="790"/>
      <c r="L89" s="432"/>
      <c r="M89" s="64">
        <f t="shared" ref="M81:M91" si="0">C89+D89+E89+F89+G89+H89+I89+J89+K89+L89</f>
        <v>0</v>
      </c>
      <c r="N89" s="62"/>
    </row>
    <row r="90" spans="1:14" s="253" customFormat="1" ht="15.6">
      <c r="A90" s="287"/>
      <c r="B90" s="50" t="s">
        <v>159</v>
      </c>
      <c r="C90" s="794"/>
      <c r="D90" s="430"/>
      <c r="E90" s="430"/>
      <c r="F90" s="430"/>
      <c r="G90" s="430"/>
      <c r="H90" s="430"/>
      <c r="I90" s="431"/>
      <c r="J90" s="430"/>
      <c r="K90" s="790"/>
      <c r="L90" s="432"/>
      <c r="M90" s="64">
        <f t="shared" si="0"/>
        <v>0</v>
      </c>
      <c r="N90" s="62"/>
    </row>
    <row r="91" spans="1:14" ht="16.2" thickBot="1">
      <c r="A91" s="287"/>
      <c r="B91" s="796" t="s">
        <v>160</v>
      </c>
      <c r="C91" s="797"/>
      <c r="D91" s="798"/>
      <c r="E91" s="798"/>
      <c r="F91" s="798"/>
      <c r="G91" s="798"/>
      <c r="H91" s="798"/>
      <c r="I91" s="799"/>
      <c r="J91" s="798"/>
      <c r="K91" s="800"/>
      <c r="L91" s="801"/>
      <c r="M91" s="436">
        <f t="shared" si="0"/>
        <v>0</v>
      </c>
      <c r="N91" s="802"/>
    </row>
    <row r="92" spans="1:14">
      <c r="J92" s="254"/>
    </row>
    <row r="93" spans="1:14">
      <c r="J93" s="254"/>
    </row>
    <row r="94" spans="1:14">
      <c r="J94" s="254"/>
      <c r="N94" s="306"/>
    </row>
    <row r="95" spans="1:14">
      <c r="J95" s="254"/>
      <c r="N95" s="306"/>
    </row>
    <row r="96" spans="1:14">
      <c r="J96" s="254"/>
    </row>
    <row r="97" spans="10:14">
      <c r="J97" s="254"/>
      <c r="N97" s="306"/>
    </row>
    <row r="98" spans="10:14">
      <c r="J98" s="254"/>
    </row>
    <row r="99" spans="10:14">
      <c r="J99" s="254"/>
    </row>
    <row r="100" spans="10:14">
      <c r="J100" s="254"/>
    </row>
    <row r="101" spans="10:14">
      <c r="J101" s="254"/>
    </row>
    <row r="102" spans="10:14">
      <c r="J102" s="254"/>
    </row>
    <row r="103" spans="10:14">
      <c r="J103" s="254"/>
    </row>
    <row r="104" spans="10:14">
      <c r="J104" s="254"/>
    </row>
    <row r="105" spans="10:14">
      <c r="J105" s="254"/>
    </row>
    <row r="106" spans="10:14">
      <c r="J106" s="254"/>
    </row>
    <row r="107" spans="10:14">
      <c r="J107" s="254"/>
    </row>
    <row r="108" spans="10:14">
      <c r="J108" s="254"/>
    </row>
    <row r="109" spans="10:14">
      <c r="J109" s="254"/>
    </row>
    <row r="110" spans="10:14">
      <c r="J110" s="254"/>
    </row>
    <row r="111" spans="10:14">
      <c r="J111" s="254"/>
    </row>
    <row r="112" spans="10:14">
      <c r="J112" s="254"/>
    </row>
    <row r="113" spans="10:10">
      <c r="J113" s="254"/>
    </row>
    <row r="114" spans="10:10">
      <c r="J114" s="254"/>
    </row>
    <row r="115" spans="10:10">
      <c r="J115" s="254"/>
    </row>
    <row r="116" spans="10:10">
      <c r="J116" s="254"/>
    </row>
    <row r="117" spans="10:10">
      <c r="J117" s="254"/>
    </row>
    <row r="118" spans="10:10">
      <c r="J118" s="254"/>
    </row>
    <row r="119" spans="10:10">
      <c r="J119" s="254"/>
    </row>
    <row r="120" spans="10:10">
      <c r="J120" s="254"/>
    </row>
    <row r="121" spans="10:10">
      <c r="J121" s="254"/>
    </row>
    <row r="122" spans="10:10">
      <c r="J122" s="254"/>
    </row>
    <row r="123" spans="10:10">
      <c r="J123" s="254"/>
    </row>
    <row r="124" spans="10:10">
      <c r="J124" s="254"/>
    </row>
    <row r="125" spans="10:10">
      <c r="J125" s="254"/>
    </row>
    <row r="126" spans="10:10">
      <c r="J126" s="254"/>
    </row>
    <row r="127" spans="10:10">
      <c r="J127" s="254"/>
    </row>
    <row r="128" spans="10:10">
      <c r="J128" s="254"/>
    </row>
    <row r="129" spans="10:10">
      <c r="J129" s="254"/>
    </row>
    <row r="130" spans="10:10">
      <c r="J130" s="254"/>
    </row>
    <row r="131" spans="10:10">
      <c r="J131" s="254"/>
    </row>
    <row r="132" spans="10:10">
      <c r="J132" s="254"/>
    </row>
    <row r="133" spans="10:10">
      <c r="J133" s="254"/>
    </row>
    <row r="134" spans="10:10">
      <c r="J134" s="254"/>
    </row>
    <row r="135" spans="10:10">
      <c r="J135" s="254"/>
    </row>
    <row r="136" spans="10:10">
      <c r="J136" s="254"/>
    </row>
    <row r="137" spans="10:10">
      <c r="J137" s="254"/>
    </row>
    <row r="138" spans="10:10">
      <c r="J138" s="254"/>
    </row>
    <row r="139" spans="10:10">
      <c r="J139" s="254"/>
    </row>
    <row r="140" spans="10:10">
      <c r="J140" s="254"/>
    </row>
    <row r="141" spans="10:10">
      <c r="J141" s="254"/>
    </row>
    <row r="142" spans="10:10">
      <c r="J142" s="254"/>
    </row>
    <row r="143" spans="10:10">
      <c r="J143" s="254"/>
    </row>
    <row r="144" spans="10:10">
      <c r="J144" s="254"/>
    </row>
    <row r="145" spans="10:10">
      <c r="J145" s="254"/>
    </row>
    <row r="146" spans="10:10">
      <c r="J146" s="254"/>
    </row>
    <row r="147" spans="10:10">
      <c r="J147" s="254"/>
    </row>
    <row r="148" spans="10:10">
      <c r="J148" s="254"/>
    </row>
    <row r="149" spans="10:10">
      <c r="J149" s="254"/>
    </row>
    <row r="150" spans="10:10">
      <c r="J150" s="254"/>
    </row>
    <row r="151" spans="10:10">
      <c r="J151" s="254"/>
    </row>
    <row r="152" spans="10:10">
      <c r="J152" s="254"/>
    </row>
    <row r="153" spans="10:10">
      <c r="J153" s="254"/>
    </row>
    <row r="154" spans="10:10">
      <c r="J154" s="254"/>
    </row>
    <row r="155" spans="10:10">
      <c r="J155" s="254"/>
    </row>
    <row r="156" spans="10:10">
      <c r="J156" s="254"/>
    </row>
    <row r="157" spans="10:10">
      <c r="J157" s="254"/>
    </row>
    <row r="158" spans="10:10">
      <c r="J158" s="254"/>
    </row>
    <row r="159" spans="10:10">
      <c r="J159" s="254"/>
    </row>
    <row r="160" spans="10:10">
      <c r="J160" s="254"/>
    </row>
    <row r="161" spans="10:10">
      <c r="J161" s="254"/>
    </row>
    <row r="162" spans="10:10">
      <c r="J162" s="254"/>
    </row>
    <row r="163" spans="10:10">
      <c r="J163" s="254"/>
    </row>
    <row r="164" spans="10:10">
      <c r="J164" s="254"/>
    </row>
    <row r="165" spans="10:10">
      <c r="J165" s="254"/>
    </row>
    <row r="166" spans="10:10">
      <c r="J166" s="254"/>
    </row>
    <row r="167" spans="10:10">
      <c r="J167" s="254"/>
    </row>
    <row r="168" spans="10:10">
      <c r="J168" s="254"/>
    </row>
    <row r="169" spans="10:10">
      <c r="J169" s="254"/>
    </row>
    <row r="170" spans="10:10">
      <c r="J170" s="254"/>
    </row>
    <row r="171" spans="10:10">
      <c r="J171" s="254"/>
    </row>
    <row r="172" spans="10:10">
      <c r="J172" s="254"/>
    </row>
    <row r="173" spans="10:10">
      <c r="J173" s="254"/>
    </row>
    <row r="174" spans="10:10">
      <c r="J174" s="254"/>
    </row>
    <row r="175" spans="10:10">
      <c r="J175" s="254"/>
    </row>
    <row r="176" spans="10:10">
      <c r="J176" s="254"/>
    </row>
    <row r="177" spans="10:10">
      <c r="J177" s="254"/>
    </row>
    <row r="178" spans="10:10">
      <c r="J178" s="254"/>
    </row>
    <row r="179" spans="10:10">
      <c r="J179" s="254"/>
    </row>
    <row r="180" spans="10:10">
      <c r="J180" s="254"/>
    </row>
    <row r="181" spans="10:10">
      <c r="J181" s="254"/>
    </row>
    <row r="182" spans="10:10">
      <c r="J182" s="254"/>
    </row>
    <row r="183" spans="10:10">
      <c r="J183" s="254"/>
    </row>
    <row r="184" spans="10:10">
      <c r="J184" s="254"/>
    </row>
    <row r="185" spans="10:10">
      <c r="J185" s="254"/>
    </row>
    <row r="186" spans="10:10">
      <c r="J186" s="254"/>
    </row>
    <row r="187" spans="10:10">
      <c r="J187" s="254"/>
    </row>
    <row r="188" spans="10:10">
      <c r="J188" s="254"/>
    </row>
    <row r="189" spans="10:10">
      <c r="J189" s="254"/>
    </row>
    <row r="190" spans="10:10">
      <c r="J190" s="254"/>
    </row>
    <row r="191" spans="10:10">
      <c r="J191" s="254"/>
    </row>
    <row r="192" spans="10:10">
      <c r="J192" s="254"/>
    </row>
    <row r="193" spans="10:10">
      <c r="J193" s="254"/>
    </row>
    <row r="194" spans="10:10">
      <c r="J194" s="254"/>
    </row>
    <row r="195" spans="10:10">
      <c r="J195" s="254"/>
    </row>
    <row r="196" spans="10:10">
      <c r="J196" s="254"/>
    </row>
    <row r="197" spans="10:10">
      <c r="J197" s="254"/>
    </row>
    <row r="198" spans="10:10">
      <c r="J198" s="254"/>
    </row>
    <row r="199" spans="10:10">
      <c r="J199" s="254"/>
    </row>
    <row r="200" spans="10:10">
      <c r="J200" s="254"/>
    </row>
    <row r="201" spans="10:10">
      <c r="J201" s="254"/>
    </row>
    <row r="202" spans="10:10">
      <c r="J202" s="254"/>
    </row>
    <row r="203" spans="10:10">
      <c r="J203" s="254"/>
    </row>
    <row r="204" spans="10:10">
      <c r="J204" s="254"/>
    </row>
    <row r="205" spans="10:10">
      <c r="J205" s="254"/>
    </row>
    <row r="206" spans="10:10">
      <c r="J206" s="254"/>
    </row>
    <row r="207" spans="10:10">
      <c r="J207" s="254"/>
    </row>
    <row r="208" spans="10:10">
      <c r="J208" s="254"/>
    </row>
    <row r="209" spans="10:10">
      <c r="J209" s="254"/>
    </row>
    <row r="210" spans="10:10">
      <c r="J210" s="254"/>
    </row>
    <row r="211" spans="10:10">
      <c r="J211" s="254"/>
    </row>
    <row r="212" spans="10:10">
      <c r="J212" s="254"/>
    </row>
    <row r="213" spans="10:10">
      <c r="J213" s="254"/>
    </row>
    <row r="214" spans="10:10">
      <c r="J214" s="254"/>
    </row>
    <row r="215" spans="10:10">
      <c r="J215" s="254"/>
    </row>
    <row r="216" spans="10:10">
      <c r="J216" s="254"/>
    </row>
    <row r="217" spans="10:10">
      <c r="J217" s="254"/>
    </row>
    <row r="218" spans="10:10">
      <c r="J218" s="254"/>
    </row>
    <row r="219" spans="10:10">
      <c r="J219" s="254"/>
    </row>
    <row r="220" spans="10:10">
      <c r="J220" s="254"/>
    </row>
    <row r="221" spans="10:10">
      <c r="J221" s="254"/>
    </row>
    <row r="222" spans="10:10">
      <c r="J222" s="254"/>
    </row>
    <row r="223" spans="10:10">
      <c r="J223" s="254"/>
    </row>
    <row r="224" spans="10:10">
      <c r="J224" s="254"/>
    </row>
    <row r="225" spans="10:10">
      <c r="J225" s="254"/>
    </row>
    <row r="226" spans="10:10">
      <c r="J226" s="254"/>
    </row>
    <row r="227" spans="10:10">
      <c r="J227" s="254"/>
    </row>
    <row r="228" spans="10:10">
      <c r="J228" s="254"/>
    </row>
    <row r="229" spans="10:10">
      <c r="J229" s="254"/>
    </row>
    <row r="230" spans="10:10">
      <c r="J230" s="254"/>
    </row>
    <row r="231" spans="10:10">
      <c r="J231" s="254"/>
    </row>
    <row r="232" spans="10:10">
      <c r="J232" s="254"/>
    </row>
    <row r="233" spans="10:10">
      <c r="J233" s="254"/>
    </row>
    <row r="234" spans="10:10">
      <c r="J234" s="254"/>
    </row>
    <row r="235" spans="10:10">
      <c r="J235" s="254"/>
    </row>
    <row r="236" spans="10:10">
      <c r="J236" s="254"/>
    </row>
    <row r="237" spans="10:10">
      <c r="J237" s="254"/>
    </row>
    <row r="238" spans="10:10">
      <c r="J238" s="254"/>
    </row>
    <row r="239" spans="10:10">
      <c r="J239" s="254"/>
    </row>
    <row r="240" spans="10:10">
      <c r="J240" s="254"/>
    </row>
    <row r="241" spans="10:10">
      <c r="J241" s="254"/>
    </row>
    <row r="242" spans="10:10">
      <c r="J242" s="254"/>
    </row>
    <row r="243" spans="10:10">
      <c r="J243" s="254"/>
    </row>
    <row r="244" spans="10:10">
      <c r="J244" s="254"/>
    </row>
    <row r="245" spans="10:10">
      <c r="J245" s="254"/>
    </row>
    <row r="246" spans="10:10">
      <c r="J246" s="254"/>
    </row>
    <row r="247" spans="10:10">
      <c r="J247" s="254"/>
    </row>
    <row r="248" spans="10:10">
      <c r="J248" s="254"/>
    </row>
    <row r="249" spans="10:10">
      <c r="J249" s="254"/>
    </row>
    <row r="250" spans="10:10">
      <c r="J250" s="254"/>
    </row>
    <row r="251" spans="10:10">
      <c r="J251" s="254"/>
    </row>
    <row r="252" spans="10:10">
      <c r="J252" s="254"/>
    </row>
    <row r="253" spans="10:10">
      <c r="J253" s="254"/>
    </row>
    <row r="254" spans="10:10">
      <c r="J254" s="254"/>
    </row>
    <row r="255" spans="10:10">
      <c r="J255" s="254"/>
    </row>
    <row r="256" spans="10:10">
      <c r="J256" s="254"/>
    </row>
    <row r="257" spans="10:10">
      <c r="J257" s="254"/>
    </row>
    <row r="258" spans="10:10">
      <c r="J258" s="254"/>
    </row>
    <row r="259" spans="10:10">
      <c r="J259" s="254"/>
    </row>
    <row r="260" spans="10:10">
      <c r="J260" s="254"/>
    </row>
    <row r="261" spans="10:10">
      <c r="J261" s="254"/>
    </row>
    <row r="262" spans="10:10">
      <c r="J262" s="254"/>
    </row>
    <row r="263" spans="10:10">
      <c r="J263" s="254"/>
    </row>
    <row r="264" spans="10:10">
      <c r="J264" s="254"/>
    </row>
    <row r="265" spans="10:10">
      <c r="J265" s="254"/>
    </row>
    <row r="266" spans="10:10">
      <c r="J266" s="254"/>
    </row>
    <row r="267" spans="10:10">
      <c r="J267" s="254"/>
    </row>
    <row r="268" spans="10:10">
      <c r="J268" s="254"/>
    </row>
    <row r="269" spans="10:10">
      <c r="J269" s="254"/>
    </row>
    <row r="270" spans="10:10">
      <c r="J270" s="254"/>
    </row>
    <row r="271" spans="10:10">
      <c r="J271" s="254"/>
    </row>
    <row r="272" spans="10:10">
      <c r="J272" s="254"/>
    </row>
    <row r="273" spans="10:10">
      <c r="J273" s="254"/>
    </row>
    <row r="274" spans="10:10">
      <c r="J274" s="254"/>
    </row>
    <row r="275" spans="10:10">
      <c r="J275" s="254"/>
    </row>
    <row r="276" spans="10:10">
      <c r="J276" s="254"/>
    </row>
    <row r="277" spans="10:10">
      <c r="J277" s="254"/>
    </row>
    <row r="278" spans="10:10">
      <c r="J278" s="254"/>
    </row>
    <row r="279" spans="10:10">
      <c r="J279" s="254"/>
    </row>
    <row r="280" spans="10:10">
      <c r="J280" s="254"/>
    </row>
    <row r="281" spans="10:10">
      <c r="J281" s="254"/>
    </row>
    <row r="282" spans="10:10">
      <c r="J282" s="254"/>
    </row>
    <row r="283" spans="10:10">
      <c r="J283" s="254"/>
    </row>
    <row r="284" spans="10:10">
      <c r="J284" s="254"/>
    </row>
    <row r="285" spans="10:10">
      <c r="J285" s="254"/>
    </row>
    <row r="286" spans="10:10">
      <c r="J286" s="254"/>
    </row>
    <row r="287" spans="10:10">
      <c r="J287" s="254"/>
    </row>
  </sheetData>
  <sortState ref="A81:M88">
    <sortCondition descending="1" ref="M81:M88"/>
  </sortState>
  <mergeCells count="4">
    <mergeCell ref="A56:N56"/>
    <mergeCell ref="A2:N2"/>
    <mergeCell ref="A1:N1"/>
    <mergeCell ref="A79:N79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78" zoomScaleNormal="78" workbookViewId="0">
      <selection activeCell="J11" sqref="J11"/>
    </sheetView>
  </sheetViews>
  <sheetFormatPr defaultColWidth="11.5546875" defaultRowHeight="13.2"/>
  <cols>
    <col min="1" max="1" width="8" customWidth="1"/>
    <col min="2" max="2" width="32.109375" customWidth="1"/>
    <col min="3" max="3" width="13.5546875" customWidth="1"/>
    <col min="4" max="4" width="11.88671875" style="4" customWidth="1"/>
    <col min="5" max="5" width="13.88671875" style="4" bestFit="1" customWidth="1"/>
    <col min="6" max="6" width="18.44140625" style="4" customWidth="1"/>
  </cols>
  <sheetData>
    <row r="1" spans="1:6" ht="33" customHeight="1" thickBot="1">
      <c r="A1" s="740" t="s">
        <v>242</v>
      </c>
      <c r="B1" s="741"/>
      <c r="C1" s="741"/>
      <c r="D1" s="119">
        <v>43056</v>
      </c>
      <c r="E1" s="120" t="s">
        <v>459</v>
      </c>
      <c r="F1" s="121"/>
    </row>
    <row r="2" spans="1:6" ht="52.5" customHeight="1" thickBot="1">
      <c r="A2" s="122" t="s">
        <v>0</v>
      </c>
      <c r="B2" s="754" t="s">
        <v>1</v>
      </c>
      <c r="C2" s="755" t="s">
        <v>192</v>
      </c>
      <c r="D2" s="756" t="s">
        <v>56</v>
      </c>
      <c r="E2" s="756" t="s">
        <v>49</v>
      </c>
      <c r="F2" s="757" t="s">
        <v>55</v>
      </c>
    </row>
    <row r="3" spans="1:6" ht="14.4">
      <c r="A3" s="758">
        <v>1</v>
      </c>
      <c r="B3" s="769" t="s">
        <v>229</v>
      </c>
      <c r="C3" s="759">
        <v>2.8124999999999995E-3</v>
      </c>
      <c r="D3" s="124">
        <v>0</v>
      </c>
      <c r="E3" s="124">
        <v>4.1666666666666699E-2</v>
      </c>
      <c r="F3" s="760">
        <v>20</v>
      </c>
    </row>
    <row r="4" spans="1:6" s="253" customFormat="1" ht="14.4">
      <c r="A4" s="761">
        <v>2</v>
      </c>
      <c r="B4" s="748" t="s">
        <v>28</v>
      </c>
      <c r="C4" s="743">
        <v>2.8368055555555555E-3</v>
      </c>
      <c r="D4" s="123">
        <f>C4-$C$3</f>
        <v>2.4305555555556059E-5</v>
      </c>
      <c r="E4" s="123">
        <f>C4-C3</f>
        <v>2.4305555555556059E-5</v>
      </c>
      <c r="F4" s="762">
        <v>19</v>
      </c>
    </row>
    <row r="5" spans="1:6" ht="14.4">
      <c r="A5" s="763">
        <v>3</v>
      </c>
      <c r="B5" s="748" t="s">
        <v>191</v>
      </c>
      <c r="C5" s="743">
        <v>2.8438657407407406E-3</v>
      </c>
      <c r="D5" s="123">
        <f>C5-$C$3</f>
        <v>3.1365740740741093E-5</v>
      </c>
      <c r="E5" s="123">
        <f t="shared" ref="E5:E21" si="0">C5-C4</f>
        <v>7.060185185185034E-6</v>
      </c>
      <c r="F5" s="762"/>
    </row>
    <row r="6" spans="1:6" ht="14.4">
      <c r="A6" s="764">
        <v>4</v>
      </c>
      <c r="B6" s="744" t="s">
        <v>30</v>
      </c>
      <c r="C6" s="743">
        <v>2.9037037037037035E-3</v>
      </c>
      <c r="D6" s="123">
        <f t="shared" ref="D6:D21" si="1">C6-$C$3</f>
        <v>9.1203703703704019E-5</v>
      </c>
      <c r="E6" s="123">
        <f t="shared" si="0"/>
        <v>5.9837962962962926E-5</v>
      </c>
      <c r="F6" s="762">
        <v>18</v>
      </c>
    </row>
    <row r="7" spans="1:6" ht="14.4">
      <c r="A7" s="764">
        <v>5</v>
      </c>
      <c r="B7" s="744" t="s">
        <v>114</v>
      </c>
      <c r="C7" s="743">
        <v>2.9236111111111112E-3</v>
      </c>
      <c r="D7" s="123">
        <f t="shared" si="1"/>
        <v>1.1111111111111174E-4</v>
      </c>
      <c r="E7" s="123">
        <f t="shared" si="0"/>
        <v>1.9907407407407721E-5</v>
      </c>
      <c r="F7" s="762">
        <v>17</v>
      </c>
    </row>
    <row r="8" spans="1:6" ht="14.4">
      <c r="A8" s="764">
        <v>6</v>
      </c>
      <c r="B8" s="744" t="s">
        <v>42</v>
      </c>
      <c r="C8" s="743">
        <v>3.0283564814814813E-3</v>
      </c>
      <c r="D8" s="123">
        <f t="shared" si="1"/>
        <v>2.158564814814818E-4</v>
      </c>
      <c r="E8" s="123">
        <f t="shared" si="0"/>
        <v>1.0474537037037006E-4</v>
      </c>
      <c r="F8" s="762">
        <v>16</v>
      </c>
    </row>
    <row r="9" spans="1:6" ht="14.4">
      <c r="A9" s="764">
        <v>7</v>
      </c>
      <c r="B9" s="746" t="s">
        <v>31</v>
      </c>
      <c r="C9" s="743">
        <v>3.0993055555555552E-3</v>
      </c>
      <c r="D9" s="123">
        <f t="shared" si="1"/>
        <v>2.8680555555555577E-4</v>
      </c>
      <c r="E9" s="123">
        <f t="shared" si="0"/>
        <v>7.094907407407397E-5</v>
      </c>
      <c r="F9" s="762">
        <v>15</v>
      </c>
    </row>
    <row r="10" spans="1:6" ht="14.4">
      <c r="A10" s="764">
        <v>8</v>
      </c>
      <c r="B10" s="749" t="s">
        <v>34</v>
      </c>
      <c r="C10" s="743">
        <v>3.1064814814814813E-3</v>
      </c>
      <c r="D10" s="123">
        <f t="shared" si="1"/>
        <v>2.9398148148148187E-4</v>
      </c>
      <c r="E10" s="123">
        <f t="shared" si="0"/>
        <v>7.1759259259260993E-6</v>
      </c>
      <c r="F10" s="762">
        <v>14</v>
      </c>
    </row>
    <row r="11" spans="1:6" ht="14.4">
      <c r="A11" s="764">
        <v>9</v>
      </c>
      <c r="B11" s="745" t="s">
        <v>52</v>
      </c>
      <c r="C11" s="743">
        <v>3.1155092592592593E-3</v>
      </c>
      <c r="D11" s="123">
        <f t="shared" si="1"/>
        <v>3.0300925925925981E-4</v>
      </c>
      <c r="E11" s="123">
        <f t="shared" si="0"/>
        <v>9.02777777777794E-6</v>
      </c>
      <c r="F11" s="762">
        <v>13</v>
      </c>
    </row>
    <row r="12" spans="1:6" ht="14.4">
      <c r="A12" s="764">
        <v>10</v>
      </c>
      <c r="B12" s="745" t="s">
        <v>67</v>
      </c>
      <c r="C12" s="743">
        <v>3.1238425925925926E-3</v>
      </c>
      <c r="D12" s="123">
        <f t="shared" si="1"/>
        <v>3.1134259259259309E-4</v>
      </c>
      <c r="E12" s="123">
        <f t="shared" si="0"/>
        <v>8.3333333333332829E-6</v>
      </c>
      <c r="F12" s="762">
        <v>12</v>
      </c>
    </row>
    <row r="13" spans="1:6" ht="14.4">
      <c r="A13" s="764">
        <v>11</v>
      </c>
      <c r="B13" s="747" t="s">
        <v>43</v>
      </c>
      <c r="C13" s="743">
        <v>3.1633101851851852E-3</v>
      </c>
      <c r="D13" s="123">
        <f t="shared" si="1"/>
        <v>3.5081018518518577E-4</v>
      </c>
      <c r="E13" s="123">
        <f t="shared" si="0"/>
        <v>3.9467592592592679E-5</v>
      </c>
      <c r="F13" s="762">
        <v>11</v>
      </c>
    </row>
    <row r="14" spans="1:6" ht="14.4">
      <c r="A14" s="764">
        <v>12</v>
      </c>
      <c r="B14" s="744" t="s">
        <v>29</v>
      </c>
      <c r="C14" s="743">
        <v>3.1643518518518518E-3</v>
      </c>
      <c r="D14" s="123">
        <f t="shared" si="1"/>
        <v>3.5185185185185232E-4</v>
      </c>
      <c r="E14" s="123">
        <f t="shared" si="0"/>
        <v>1.0416666666665519E-6</v>
      </c>
      <c r="F14" s="762">
        <v>10</v>
      </c>
    </row>
    <row r="15" spans="1:6" ht="14.4">
      <c r="A15" s="764">
        <v>13</v>
      </c>
      <c r="B15" s="746" t="s">
        <v>33</v>
      </c>
      <c r="C15" s="743">
        <v>3.1689814814814814E-3</v>
      </c>
      <c r="D15" s="123">
        <f t="shared" si="1"/>
        <v>3.5648148148148193E-4</v>
      </c>
      <c r="E15" s="123">
        <f t="shared" si="0"/>
        <v>4.6296296296296016E-6</v>
      </c>
      <c r="F15" s="762">
        <v>9</v>
      </c>
    </row>
    <row r="16" spans="1:6" ht="14.4">
      <c r="A16" s="764">
        <v>14</v>
      </c>
      <c r="B16" s="749" t="s">
        <v>44</v>
      </c>
      <c r="C16" s="743">
        <v>3.229513888888889E-3</v>
      </c>
      <c r="D16" s="123">
        <f t="shared" si="1"/>
        <v>4.1701388888888951E-4</v>
      </c>
      <c r="E16" s="123">
        <f t="shared" si="0"/>
        <v>6.0532407407407583E-5</v>
      </c>
      <c r="F16" s="762">
        <v>8</v>
      </c>
    </row>
    <row r="17" spans="1:6" ht="14.4">
      <c r="A17" s="764">
        <v>15</v>
      </c>
      <c r="B17" s="749" t="s">
        <v>53</v>
      </c>
      <c r="C17" s="743">
        <v>3.2400462962962964E-3</v>
      </c>
      <c r="D17" s="123">
        <f t="shared" si="1"/>
        <v>4.2754629629629696E-4</v>
      </c>
      <c r="E17" s="123">
        <f t="shared" si="0"/>
        <v>1.0532407407407452E-5</v>
      </c>
      <c r="F17" s="762">
        <v>7</v>
      </c>
    </row>
    <row r="18" spans="1:6" ht="14.4">
      <c r="A18" s="764">
        <v>16</v>
      </c>
      <c r="B18" s="744" t="s">
        <v>32</v>
      </c>
      <c r="C18" s="743">
        <v>3.3517361111111113E-3</v>
      </c>
      <c r="D18" s="123">
        <f t="shared" si="1"/>
        <v>5.3923611111111186E-4</v>
      </c>
      <c r="E18" s="123">
        <f t="shared" si="0"/>
        <v>1.116898148148149E-4</v>
      </c>
      <c r="F18" s="762">
        <v>6</v>
      </c>
    </row>
    <row r="19" spans="1:6" s="253" customFormat="1" ht="14.4">
      <c r="A19" s="764">
        <v>17</v>
      </c>
      <c r="B19" s="744" t="s">
        <v>72</v>
      </c>
      <c r="C19" s="743">
        <v>3.465162037037037E-3</v>
      </c>
      <c r="D19" s="123">
        <f t="shared" si="1"/>
        <v>6.5266203703703753E-4</v>
      </c>
      <c r="E19" s="123">
        <f t="shared" si="0"/>
        <v>1.1342592592592567E-4</v>
      </c>
      <c r="F19" s="762">
        <v>5</v>
      </c>
    </row>
    <row r="20" spans="1:6" ht="14.4">
      <c r="A20" s="764">
        <v>18</v>
      </c>
      <c r="B20" s="744" t="s">
        <v>71</v>
      </c>
      <c r="C20" s="743">
        <v>3.4875000000000006E-3</v>
      </c>
      <c r="D20" s="123">
        <f t="shared" si="1"/>
        <v>6.7500000000000112E-4</v>
      </c>
      <c r="E20" s="123">
        <f t="shared" si="0"/>
        <v>2.2337962962963587E-5</v>
      </c>
      <c r="F20" s="762">
        <v>4</v>
      </c>
    </row>
    <row r="21" spans="1:6" ht="15" thickBot="1">
      <c r="A21" s="765">
        <v>19</v>
      </c>
      <c r="B21" s="766" t="s">
        <v>225</v>
      </c>
      <c r="C21" s="767">
        <v>3.5347222222222221E-3</v>
      </c>
      <c r="D21" s="125">
        <f t="shared" si="1"/>
        <v>7.2222222222222262E-4</v>
      </c>
      <c r="E21" s="125">
        <f t="shared" si="0"/>
        <v>4.7222222222221503E-5</v>
      </c>
      <c r="F21" s="768">
        <v>3</v>
      </c>
    </row>
    <row r="22" spans="1:6" ht="15" thickBot="1">
      <c r="A22" s="742"/>
      <c r="B22" s="117"/>
      <c r="C22" s="118"/>
      <c r="D22" s="116"/>
      <c r="E22" s="116"/>
      <c r="F22" s="116"/>
    </row>
    <row r="23" spans="1:6" ht="29.4" thickBot="1">
      <c r="A23" s="777" t="s">
        <v>0</v>
      </c>
      <c r="B23" s="778" t="s">
        <v>1</v>
      </c>
      <c r="C23" s="779" t="s">
        <v>192</v>
      </c>
      <c r="D23" s="756" t="s">
        <v>56</v>
      </c>
      <c r="E23" s="756" t="s">
        <v>49</v>
      </c>
      <c r="F23" s="757" t="s">
        <v>55</v>
      </c>
    </row>
    <row r="24" spans="1:6" ht="15.6">
      <c r="A24" s="774">
        <v>1</v>
      </c>
      <c r="B24" s="530" t="s">
        <v>122</v>
      </c>
      <c r="C24" s="753">
        <v>3.7148148148148149E-3</v>
      </c>
      <c r="D24" s="775">
        <f>C24-C24</f>
        <v>0</v>
      </c>
      <c r="E24" s="775">
        <v>0</v>
      </c>
      <c r="F24" s="776">
        <v>20</v>
      </c>
    </row>
    <row r="25" spans="1:6" ht="15" thickBot="1">
      <c r="A25" s="770">
        <v>2</v>
      </c>
      <c r="B25" s="771" t="s">
        <v>126</v>
      </c>
      <c r="C25" s="767">
        <v>4.0975694444444445E-3</v>
      </c>
      <c r="D25" s="772">
        <f t="shared" ref="D25" si="2">C25-$C$24</f>
        <v>3.8275462962962959E-4</v>
      </c>
      <c r="E25" s="772">
        <f t="shared" ref="E25" si="3">C25-C24</f>
        <v>3.8275462962962959E-4</v>
      </c>
      <c r="F25" s="773">
        <v>19</v>
      </c>
    </row>
    <row r="26" spans="1:6" ht="15" thickBot="1">
      <c r="A26" s="24"/>
      <c r="B26" s="24"/>
      <c r="C26" s="24"/>
      <c r="D26" s="25"/>
      <c r="E26" s="25"/>
      <c r="F26" s="25"/>
    </row>
    <row r="27" spans="1:6" ht="29.4" thickBot="1">
      <c r="A27" s="777" t="s">
        <v>0</v>
      </c>
      <c r="B27" s="778" t="s">
        <v>1</v>
      </c>
      <c r="C27" s="779" t="s">
        <v>192</v>
      </c>
      <c r="D27" s="756" t="s">
        <v>56</v>
      </c>
      <c r="E27" s="756" t="s">
        <v>49</v>
      </c>
      <c r="F27" s="757" t="s">
        <v>55</v>
      </c>
    </row>
    <row r="28" spans="1:6" ht="15.6">
      <c r="A28" s="785">
        <v>1</v>
      </c>
      <c r="B28" s="786" t="s">
        <v>465</v>
      </c>
      <c r="C28" s="787">
        <v>3.7148148148148149E-3</v>
      </c>
      <c r="D28" s="788">
        <f>C28-C28</f>
        <v>0</v>
      </c>
      <c r="E28" s="788">
        <v>0</v>
      </c>
      <c r="F28" s="789">
        <v>10</v>
      </c>
    </row>
  </sheetData>
  <mergeCells count="1">
    <mergeCell ref="A1:C1"/>
  </mergeCells>
  <phoneticPr fontId="11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7" workbookViewId="0">
      <selection activeCell="G29" sqref="G29"/>
    </sheetView>
  </sheetViews>
  <sheetFormatPr defaultRowHeight="13.2"/>
  <cols>
    <col min="2" max="2" width="9.5546875" customWidth="1"/>
    <col min="3" max="3" width="28.5546875" customWidth="1"/>
    <col min="4" max="4" width="10.6640625" customWidth="1"/>
    <col min="5" max="5" width="15" customWidth="1"/>
    <col min="6" max="6" width="9.33203125" customWidth="1"/>
  </cols>
  <sheetData>
    <row r="1" spans="1:7" ht="17.399999999999999">
      <c r="A1" s="253"/>
      <c r="B1" s="339" t="s">
        <v>246</v>
      </c>
      <c r="C1" s="340"/>
      <c r="D1" s="340"/>
      <c r="E1" s="304"/>
      <c r="F1" s="253"/>
      <c r="G1" s="253"/>
    </row>
    <row r="2" spans="1:7" ht="28.2" customHeight="1" thickBot="1">
      <c r="A2" s="341" t="s">
        <v>247</v>
      </c>
      <c r="B2" s="4"/>
      <c r="C2" s="340"/>
      <c r="D2" s="340"/>
      <c r="E2" s="304"/>
      <c r="F2" s="253"/>
      <c r="G2" s="253"/>
    </row>
    <row r="3" spans="1:7" ht="33" customHeight="1" thickBot="1">
      <c r="A3" s="359" t="s">
        <v>0</v>
      </c>
      <c r="B3" s="360" t="s">
        <v>248</v>
      </c>
      <c r="C3" s="360" t="s">
        <v>1</v>
      </c>
      <c r="D3" s="360" t="s">
        <v>47</v>
      </c>
      <c r="E3" s="361" t="s">
        <v>56</v>
      </c>
      <c r="F3" s="361" t="s">
        <v>49</v>
      </c>
      <c r="G3" s="360" t="s">
        <v>55</v>
      </c>
    </row>
    <row r="4" spans="1:7" ht="15.6">
      <c r="A4" s="356">
        <v>1</v>
      </c>
      <c r="B4" s="357">
        <v>6</v>
      </c>
      <c r="C4" s="538" t="s">
        <v>129</v>
      </c>
      <c r="D4" s="358">
        <v>1.5956018518518517E-3</v>
      </c>
      <c r="E4" s="358">
        <f>D5-$D$4</f>
        <v>0</v>
      </c>
      <c r="F4" s="358">
        <f>D4-D4</f>
        <v>0</v>
      </c>
      <c r="G4" s="357">
        <v>20</v>
      </c>
    </row>
    <row r="5" spans="1:7" ht="15.6">
      <c r="A5" s="352">
        <v>2</v>
      </c>
      <c r="B5" s="113">
        <v>17</v>
      </c>
      <c r="C5" s="539" t="s">
        <v>28</v>
      </c>
      <c r="D5" s="342">
        <v>1.5956018518518517E-3</v>
      </c>
      <c r="E5" s="342">
        <f>D5-$D$4</f>
        <v>0</v>
      </c>
      <c r="F5" s="342">
        <f>D5-D5</f>
        <v>0</v>
      </c>
      <c r="G5" s="113">
        <v>19</v>
      </c>
    </row>
    <row r="6" spans="1:7" ht="15.6">
      <c r="A6" s="352">
        <v>3</v>
      </c>
      <c r="B6" s="113">
        <v>2</v>
      </c>
      <c r="C6" s="540" t="s">
        <v>270</v>
      </c>
      <c r="D6" s="342">
        <v>1.667361111111111E-3</v>
      </c>
      <c r="E6" s="342">
        <f t="shared" ref="E6:E31" si="0">D6-$D$4</f>
        <v>7.1759259259259259E-5</v>
      </c>
      <c r="F6" s="342">
        <f>D6-D5</f>
        <v>7.1759259259259259E-5</v>
      </c>
      <c r="G6" s="113">
        <v>18</v>
      </c>
    </row>
    <row r="7" spans="1:7" ht="15.6">
      <c r="A7" s="352">
        <v>4</v>
      </c>
      <c r="B7" s="113">
        <v>3</v>
      </c>
      <c r="C7" s="286" t="s">
        <v>42</v>
      </c>
      <c r="D7" s="342">
        <v>1.671412037037037E-3</v>
      </c>
      <c r="E7" s="342">
        <f t="shared" si="0"/>
        <v>7.5810185185185269E-5</v>
      </c>
      <c r="F7" s="342">
        <f t="shared" ref="F7:F31" si="1">D7-D6</f>
        <v>4.0509259259260098E-6</v>
      </c>
      <c r="G7" s="113">
        <v>17</v>
      </c>
    </row>
    <row r="8" spans="1:7" ht="15.6">
      <c r="A8" s="352">
        <v>5</v>
      </c>
      <c r="B8" s="113">
        <v>26</v>
      </c>
      <c r="C8" s="285" t="s">
        <v>30</v>
      </c>
      <c r="D8" s="342">
        <v>1.6871527777777779E-3</v>
      </c>
      <c r="E8" s="342">
        <f t="shared" si="0"/>
        <v>9.1550925925926131E-5</v>
      </c>
      <c r="F8" s="342">
        <f t="shared" si="1"/>
        <v>1.5740740740740862E-5</v>
      </c>
      <c r="G8" s="113">
        <v>16</v>
      </c>
    </row>
    <row r="9" spans="1:7" ht="15.6">
      <c r="A9" s="352">
        <v>6</v>
      </c>
      <c r="B9" s="113">
        <v>12</v>
      </c>
      <c r="C9" s="286" t="s">
        <v>67</v>
      </c>
      <c r="D9" s="342">
        <v>1.6895833333333331E-3</v>
      </c>
      <c r="E9" s="342">
        <f t="shared" si="0"/>
        <v>9.3981481481481347E-5</v>
      </c>
      <c r="F9" s="342">
        <f t="shared" si="1"/>
        <v>2.4305555555552156E-6</v>
      </c>
      <c r="G9" s="113">
        <v>15</v>
      </c>
    </row>
    <row r="10" spans="1:7" ht="15.6">
      <c r="A10" s="352">
        <v>7</v>
      </c>
      <c r="B10" s="113">
        <v>7</v>
      </c>
      <c r="C10" s="285" t="s">
        <v>72</v>
      </c>
      <c r="D10" s="342">
        <v>1.6928240740740742E-3</v>
      </c>
      <c r="E10" s="342">
        <f t="shared" si="0"/>
        <v>9.7222222222222501E-5</v>
      </c>
      <c r="F10" s="342">
        <f t="shared" si="1"/>
        <v>3.2407407407411548E-6</v>
      </c>
      <c r="G10" s="113">
        <v>14</v>
      </c>
    </row>
    <row r="11" spans="1:7" ht="15.6">
      <c r="A11" s="352">
        <v>8</v>
      </c>
      <c r="B11" s="113">
        <v>20</v>
      </c>
      <c r="C11" s="286" t="s">
        <v>254</v>
      </c>
      <c r="D11" s="342">
        <v>1.7137731481481481E-3</v>
      </c>
      <c r="E11" s="342">
        <f t="shared" si="0"/>
        <v>1.1817129629629634E-4</v>
      </c>
      <c r="F11" s="342">
        <f t="shared" si="1"/>
        <v>2.0949074074073839E-5</v>
      </c>
      <c r="G11" s="113">
        <v>13</v>
      </c>
    </row>
    <row r="12" spans="1:7" ht="15.6">
      <c r="A12" s="352">
        <v>9</v>
      </c>
      <c r="B12" s="113">
        <v>1</v>
      </c>
      <c r="C12" s="285" t="s">
        <v>255</v>
      </c>
      <c r="D12" s="342">
        <v>1.7577546296296297E-3</v>
      </c>
      <c r="E12" s="342">
        <f t="shared" si="0"/>
        <v>1.6215277777777799E-4</v>
      </c>
      <c r="F12" s="342">
        <f t="shared" si="1"/>
        <v>4.3981481481481649E-5</v>
      </c>
      <c r="G12" s="113">
        <v>12</v>
      </c>
    </row>
    <row r="13" spans="1:7" ht="15.6">
      <c r="A13" s="352">
        <v>10</v>
      </c>
      <c r="B13" s="113">
        <v>15</v>
      </c>
      <c r="C13" s="285" t="s">
        <v>256</v>
      </c>
      <c r="D13" s="342">
        <v>1.8000000000000002E-3</v>
      </c>
      <c r="E13" s="342">
        <f t="shared" si="0"/>
        <v>2.0439814814814843E-4</v>
      </c>
      <c r="F13" s="342">
        <f t="shared" si="1"/>
        <v>4.224537037037044E-5</v>
      </c>
      <c r="G13" s="113"/>
    </row>
    <row r="14" spans="1:7" ht="15.6">
      <c r="A14" s="352">
        <v>11</v>
      </c>
      <c r="B14" s="113">
        <v>9</v>
      </c>
      <c r="C14" s="285" t="s">
        <v>225</v>
      </c>
      <c r="D14" s="342">
        <v>1.8081018518518518E-3</v>
      </c>
      <c r="E14" s="342">
        <f t="shared" si="0"/>
        <v>2.1250000000000002E-4</v>
      </c>
      <c r="F14" s="342">
        <f t="shared" si="1"/>
        <v>8.101851851851586E-6</v>
      </c>
      <c r="G14" s="113">
        <v>11</v>
      </c>
    </row>
    <row r="15" spans="1:7" ht="15.6">
      <c r="A15" s="352">
        <v>12</v>
      </c>
      <c r="B15" s="113">
        <v>14</v>
      </c>
      <c r="C15" s="286" t="s">
        <v>71</v>
      </c>
      <c r="D15" s="342">
        <v>1.8184027777777779E-3</v>
      </c>
      <c r="E15" s="342">
        <f t="shared" si="0"/>
        <v>2.228009259259262E-4</v>
      </c>
      <c r="F15" s="342">
        <f t="shared" si="1"/>
        <v>1.0300925925926189E-5</v>
      </c>
      <c r="G15" s="113">
        <v>10</v>
      </c>
    </row>
    <row r="16" spans="1:7" ht="15.6">
      <c r="A16" s="352">
        <v>13</v>
      </c>
      <c r="B16" s="113">
        <v>18</v>
      </c>
      <c r="C16" s="286" t="s">
        <v>190</v>
      </c>
      <c r="D16" s="342">
        <v>1.8339120370370369E-3</v>
      </c>
      <c r="E16" s="342">
        <f t="shared" si="0"/>
        <v>2.3831018518518515E-4</v>
      </c>
      <c r="F16" s="342">
        <f t="shared" si="1"/>
        <v>1.5509259259258949E-5</v>
      </c>
      <c r="G16" s="113"/>
    </row>
    <row r="17" spans="1:7" ht="15.6">
      <c r="A17" s="352">
        <v>14</v>
      </c>
      <c r="B17" s="113">
        <v>27</v>
      </c>
      <c r="C17" s="286" t="s">
        <v>43</v>
      </c>
      <c r="D17" s="342">
        <v>1.8614583333333332E-3</v>
      </c>
      <c r="E17" s="342">
        <f t="shared" si="0"/>
        <v>2.658564814814815E-4</v>
      </c>
      <c r="F17" s="342">
        <f t="shared" si="1"/>
        <v>2.7546296296296346E-5</v>
      </c>
      <c r="G17" s="113">
        <v>9</v>
      </c>
    </row>
    <row r="18" spans="1:7" ht="15.6">
      <c r="A18" s="352">
        <v>15</v>
      </c>
      <c r="B18" s="113">
        <v>4</v>
      </c>
      <c r="C18" s="286" t="s">
        <v>29</v>
      </c>
      <c r="D18" s="342">
        <v>1.8708333333333335E-3</v>
      </c>
      <c r="E18" s="342">
        <f t="shared" si="0"/>
        <v>2.7523148148148177E-4</v>
      </c>
      <c r="F18" s="342">
        <f t="shared" si="1"/>
        <v>9.3750000000002685E-6</v>
      </c>
      <c r="G18" s="113">
        <v>8</v>
      </c>
    </row>
    <row r="19" spans="1:7" ht="15.6">
      <c r="A19" s="352">
        <v>16</v>
      </c>
      <c r="B19" s="113">
        <v>21</v>
      </c>
      <c r="C19" s="285" t="s">
        <v>52</v>
      </c>
      <c r="D19" s="342">
        <v>1.8825231481481481E-3</v>
      </c>
      <c r="E19" s="342">
        <f t="shared" si="0"/>
        <v>2.869212962962964E-4</v>
      </c>
      <c r="F19" s="342">
        <f t="shared" si="1"/>
        <v>1.1689814814814636E-5</v>
      </c>
      <c r="G19" s="113">
        <v>7</v>
      </c>
    </row>
    <row r="20" spans="1:7" ht="15.6">
      <c r="A20" s="352">
        <v>17</v>
      </c>
      <c r="B20" s="113">
        <v>11</v>
      </c>
      <c r="C20" s="286" t="s">
        <v>31</v>
      </c>
      <c r="D20" s="342">
        <v>1.9260416666666664E-3</v>
      </c>
      <c r="E20" s="342">
        <f t="shared" si="0"/>
        <v>3.3043981481481466E-4</v>
      </c>
      <c r="F20" s="342">
        <f t="shared" si="1"/>
        <v>4.3518518518518255E-5</v>
      </c>
      <c r="G20" s="113">
        <v>6</v>
      </c>
    </row>
    <row r="21" spans="1:7" ht="15.6">
      <c r="A21" s="352">
        <v>18</v>
      </c>
      <c r="B21" s="113">
        <v>8</v>
      </c>
      <c r="C21" s="286" t="s">
        <v>258</v>
      </c>
      <c r="D21" s="342">
        <v>1.9447916666666667E-3</v>
      </c>
      <c r="E21" s="342">
        <f t="shared" si="0"/>
        <v>3.4918981481481498E-4</v>
      </c>
      <c r="F21" s="342">
        <f t="shared" si="1"/>
        <v>1.875000000000032E-5</v>
      </c>
      <c r="G21" s="113"/>
    </row>
    <row r="22" spans="1:7" ht="15.6">
      <c r="A22" s="352">
        <v>19</v>
      </c>
      <c r="B22" s="113">
        <v>13</v>
      </c>
      <c r="C22" s="285" t="s">
        <v>64</v>
      </c>
      <c r="D22" s="342">
        <v>1.9480324074074072E-3</v>
      </c>
      <c r="E22" s="342">
        <f t="shared" si="0"/>
        <v>3.5243055555555548E-4</v>
      </c>
      <c r="F22" s="342">
        <f t="shared" si="1"/>
        <v>3.2407407407405043E-6</v>
      </c>
      <c r="G22" s="113"/>
    </row>
    <row r="23" spans="1:7" ht="15.6">
      <c r="A23" s="352">
        <v>20</v>
      </c>
      <c r="B23" s="113">
        <v>22</v>
      </c>
      <c r="C23" s="285" t="s">
        <v>114</v>
      </c>
      <c r="D23" s="342">
        <v>1.9626157407407409E-3</v>
      </c>
      <c r="E23" s="342">
        <f t="shared" si="0"/>
        <v>3.6701388888888916E-4</v>
      </c>
      <c r="F23" s="342">
        <f t="shared" si="1"/>
        <v>1.4583333333333679E-5</v>
      </c>
      <c r="G23" s="113">
        <v>5</v>
      </c>
    </row>
    <row r="24" spans="1:7" ht="15.6">
      <c r="A24" s="352">
        <v>21</v>
      </c>
      <c r="B24" s="113">
        <v>5</v>
      </c>
      <c r="C24" s="286" t="s">
        <v>195</v>
      </c>
      <c r="D24" s="342">
        <v>1.9754629629629632E-3</v>
      </c>
      <c r="E24" s="342">
        <f t="shared" si="0"/>
        <v>3.7986111111111141E-4</v>
      </c>
      <c r="F24" s="342">
        <f t="shared" si="1"/>
        <v>1.2847222222222253E-5</v>
      </c>
      <c r="G24" s="113"/>
    </row>
    <row r="25" spans="1:7" ht="15.6">
      <c r="A25" s="352">
        <v>22</v>
      </c>
      <c r="B25" s="113">
        <v>24</v>
      </c>
      <c r="C25" s="286" t="s">
        <v>34</v>
      </c>
      <c r="D25" s="342">
        <v>1.9776620370370369E-3</v>
      </c>
      <c r="E25" s="342">
        <f t="shared" si="0"/>
        <v>3.8206018518518515E-4</v>
      </c>
      <c r="F25" s="342">
        <f t="shared" si="1"/>
        <v>2.1990740740737355E-6</v>
      </c>
      <c r="G25" s="113">
        <v>4</v>
      </c>
    </row>
    <row r="26" spans="1:7" ht="15.6">
      <c r="A26" s="352">
        <v>23</v>
      </c>
      <c r="B26" s="113">
        <v>19</v>
      </c>
      <c r="C26" s="286" t="s">
        <v>33</v>
      </c>
      <c r="D26" s="342">
        <v>2.087037037037037E-3</v>
      </c>
      <c r="E26" s="342">
        <f t="shared" si="0"/>
        <v>4.9143518518518525E-4</v>
      </c>
      <c r="F26" s="342">
        <f t="shared" si="1"/>
        <v>1.093750000000001E-4</v>
      </c>
      <c r="G26" s="113">
        <v>3</v>
      </c>
    </row>
    <row r="27" spans="1:7" ht="15.6">
      <c r="A27" s="352">
        <v>24</v>
      </c>
      <c r="B27" s="113">
        <v>23</v>
      </c>
      <c r="C27" s="285" t="s">
        <v>132</v>
      </c>
      <c r="D27" s="342">
        <v>2.0973379629629627E-3</v>
      </c>
      <c r="E27" s="342">
        <f t="shared" si="0"/>
        <v>5.01736111111111E-4</v>
      </c>
      <c r="F27" s="342">
        <f t="shared" si="1"/>
        <v>1.0300925925925755E-5</v>
      </c>
      <c r="G27" s="113">
        <v>2</v>
      </c>
    </row>
    <row r="28" spans="1:7" ht="15.6">
      <c r="A28" s="352">
        <v>25</v>
      </c>
      <c r="B28" s="113">
        <v>10</v>
      </c>
      <c r="C28" s="286" t="s">
        <v>32</v>
      </c>
      <c r="D28" s="342">
        <v>2.1480324074074075E-3</v>
      </c>
      <c r="E28" s="342">
        <f t="shared" si="0"/>
        <v>5.5243055555555579E-4</v>
      </c>
      <c r="F28" s="342">
        <f t="shared" si="1"/>
        <v>5.0694444444444788E-5</v>
      </c>
      <c r="G28" s="113">
        <v>1</v>
      </c>
    </row>
    <row r="29" spans="1:7" ht="15.6">
      <c r="A29" s="352">
        <v>26</v>
      </c>
      <c r="B29" s="113">
        <v>16</v>
      </c>
      <c r="C29" s="285" t="s">
        <v>53</v>
      </c>
      <c r="D29" s="342">
        <v>2.1815972222222224E-3</v>
      </c>
      <c r="E29" s="342">
        <f t="shared" si="0"/>
        <v>5.8599537037037062E-4</v>
      </c>
      <c r="F29" s="342">
        <f t="shared" si="1"/>
        <v>3.3564814814814829E-5</v>
      </c>
      <c r="G29" s="113">
        <v>0</v>
      </c>
    </row>
    <row r="30" spans="1:7" ht="15.6">
      <c r="A30" s="352">
        <v>27</v>
      </c>
      <c r="B30" s="113">
        <v>25</v>
      </c>
      <c r="C30" s="285" t="s">
        <v>44</v>
      </c>
      <c r="D30" s="342">
        <v>2.3619212962962964E-3</v>
      </c>
      <c r="E30" s="342">
        <f t="shared" si="0"/>
        <v>7.6631944444444469E-4</v>
      </c>
      <c r="F30" s="342">
        <f t="shared" si="1"/>
        <v>1.8032407407407407E-4</v>
      </c>
      <c r="G30" s="113">
        <v>0</v>
      </c>
    </row>
    <row r="31" spans="1:7" ht="15.6">
      <c r="A31" s="352">
        <v>28</v>
      </c>
      <c r="B31" s="113">
        <v>28</v>
      </c>
      <c r="C31" s="286" t="s">
        <v>257</v>
      </c>
      <c r="D31" s="342">
        <v>3.0540509259259258E-3</v>
      </c>
      <c r="E31" s="342">
        <f t="shared" si="0"/>
        <v>1.458449074074074E-3</v>
      </c>
      <c r="F31" s="342">
        <f t="shared" si="1"/>
        <v>6.9212962962962934E-4</v>
      </c>
      <c r="G31" s="113">
        <v>0</v>
      </c>
    </row>
    <row r="32" spans="1:7" ht="16.2" thickBot="1">
      <c r="A32" s="353"/>
      <c r="B32" s="114"/>
      <c r="C32" s="114" t="s">
        <v>250</v>
      </c>
      <c r="D32" s="354"/>
      <c r="E32" s="354"/>
      <c r="F32" s="354"/>
      <c r="G32" s="355"/>
    </row>
    <row r="33" spans="1:7">
      <c r="A33" s="253"/>
      <c r="B33" s="4"/>
      <c r="C33" s="4"/>
      <c r="D33" s="253"/>
      <c r="E33" s="253"/>
      <c r="F33" s="253"/>
      <c r="G33" s="253"/>
    </row>
    <row r="34" spans="1:7" ht="17.399999999999999">
      <c r="A34" s="341" t="s">
        <v>251</v>
      </c>
      <c r="B34" s="4"/>
      <c r="C34" s="340"/>
      <c r="D34" s="340"/>
      <c r="E34" s="304"/>
      <c r="F34" s="253"/>
      <c r="G34" s="253"/>
    </row>
    <row r="35" spans="1:7">
      <c r="A35" s="253"/>
      <c r="B35" s="4"/>
      <c r="C35" s="4"/>
      <c r="D35" s="253"/>
      <c r="E35" s="253"/>
      <c r="F35" s="253"/>
      <c r="G35" s="253"/>
    </row>
    <row r="36" spans="1:7" ht="31.2">
      <c r="A36" s="343" t="s">
        <v>0</v>
      </c>
      <c r="B36" s="343" t="s">
        <v>248</v>
      </c>
      <c r="C36" s="343" t="s">
        <v>1</v>
      </c>
      <c r="D36" s="343" t="s">
        <v>47</v>
      </c>
      <c r="E36" s="344" t="s">
        <v>56</v>
      </c>
      <c r="F36" s="344" t="s">
        <v>49</v>
      </c>
      <c r="G36" s="343" t="s">
        <v>55</v>
      </c>
    </row>
    <row r="37" spans="1:7" ht="15.6">
      <c r="A37" s="345">
        <v>1</v>
      </c>
      <c r="B37" s="346">
        <v>6</v>
      </c>
      <c r="C37" s="541" t="s">
        <v>261</v>
      </c>
      <c r="D37" s="347">
        <v>1.2745370370370369E-3</v>
      </c>
      <c r="E37" s="347">
        <f>D37-$D$37</f>
        <v>0</v>
      </c>
      <c r="F37" s="347">
        <f>D37-D37</f>
        <v>0</v>
      </c>
      <c r="G37" s="346">
        <v>20</v>
      </c>
    </row>
    <row r="38" spans="1:7" ht="15.6">
      <c r="A38" s="345">
        <v>2</v>
      </c>
      <c r="B38" s="346">
        <v>2</v>
      </c>
      <c r="C38" s="541" t="s">
        <v>73</v>
      </c>
      <c r="D38" s="347">
        <v>1.3047453703703702E-3</v>
      </c>
      <c r="E38" s="347">
        <f>D38-$D$37</f>
        <v>3.0208333333333259E-5</v>
      </c>
      <c r="F38" s="347">
        <f>D38-D37</f>
        <v>3.0208333333333259E-5</v>
      </c>
      <c r="G38" s="346">
        <v>19</v>
      </c>
    </row>
    <row r="39" spans="1:7" ht="15.6">
      <c r="A39" s="345">
        <v>3</v>
      </c>
      <c r="B39" s="346">
        <v>5</v>
      </c>
      <c r="C39" s="541" t="s">
        <v>128</v>
      </c>
      <c r="D39" s="347">
        <v>1.3120370370370369E-3</v>
      </c>
      <c r="E39" s="347">
        <f t="shared" ref="E39:E45" si="2">D39-$D$37</f>
        <v>3.749999999999999E-5</v>
      </c>
      <c r="F39" s="347">
        <f t="shared" ref="F39:F45" si="3">D39-D38</f>
        <v>7.291666666666731E-6</v>
      </c>
      <c r="G39" s="346">
        <v>18</v>
      </c>
    </row>
    <row r="40" spans="1:7" ht="15.6">
      <c r="A40" s="345">
        <v>4</v>
      </c>
      <c r="B40" s="346">
        <v>1</v>
      </c>
      <c r="C40" s="362" t="s">
        <v>89</v>
      </c>
      <c r="D40" s="347">
        <v>1.438310185185185E-3</v>
      </c>
      <c r="E40" s="347">
        <f t="shared" si="2"/>
        <v>1.6377314814814813E-4</v>
      </c>
      <c r="F40" s="347">
        <f t="shared" si="3"/>
        <v>1.2627314814814814E-4</v>
      </c>
      <c r="G40" s="346">
        <v>17</v>
      </c>
    </row>
    <row r="41" spans="1:7" ht="15.6">
      <c r="A41" s="345">
        <v>5</v>
      </c>
      <c r="B41" s="346">
        <v>3</v>
      </c>
      <c r="C41" s="362" t="s">
        <v>122</v>
      </c>
      <c r="D41" s="347">
        <v>1.498263888888889E-3</v>
      </c>
      <c r="E41" s="347">
        <f t="shared" si="2"/>
        <v>2.2372685185185212E-4</v>
      </c>
      <c r="F41" s="347">
        <f t="shared" si="3"/>
        <v>5.9953703703703991E-5</v>
      </c>
      <c r="G41" s="346">
        <v>16</v>
      </c>
    </row>
    <row r="42" spans="1:7" ht="15.6">
      <c r="A42" s="345">
        <v>6</v>
      </c>
      <c r="B42" s="346">
        <v>8</v>
      </c>
      <c r="C42" s="362" t="s">
        <v>227</v>
      </c>
      <c r="D42" s="347">
        <v>1.499189814814815E-3</v>
      </c>
      <c r="E42" s="347">
        <f t="shared" si="2"/>
        <v>2.2465277777777804E-4</v>
      </c>
      <c r="F42" s="347">
        <f t="shared" si="3"/>
        <v>9.2592592592592032E-7</v>
      </c>
      <c r="G42" s="346">
        <v>15</v>
      </c>
    </row>
    <row r="43" spans="1:7" ht="15.6">
      <c r="A43" s="345">
        <v>7</v>
      </c>
      <c r="B43" s="346">
        <v>9</v>
      </c>
      <c r="C43" s="362" t="s">
        <v>148</v>
      </c>
      <c r="D43" s="347">
        <v>1.5614583333333333E-3</v>
      </c>
      <c r="E43" s="347">
        <f t="shared" si="2"/>
        <v>2.869212962962964E-4</v>
      </c>
      <c r="F43" s="347">
        <f t="shared" si="3"/>
        <v>6.2268518518518359E-5</v>
      </c>
      <c r="G43" s="346">
        <v>14</v>
      </c>
    </row>
    <row r="44" spans="1:7" ht="15.6">
      <c r="A44" s="345">
        <v>8</v>
      </c>
      <c r="B44" s="346">
        <v>4</v>
      </c>
      <c r="C44" s="362" t="s">
        <v>126</v>
      </c>
      <c r="D44" s="347">
        <v>1.7326388888888888E-3</v>
      </c>
      <c r="E44" s="347">
        <f t="shared" si="2"/>
        <v>4.581018518518519E-4</v>
      </c>
      <c r="F44" s="347">
        <f t="shared" si="3"/>
        <v>1.711805555555555E-4</v>
      </c>
      <c r="G44" s="346">
        <v>13</v>
      </c>
    </row>
    <row r="45" spans="1:7" ht="15.6">
      <c r="A45" s="345">
        <v>9</v>
      </c>
      <c r="B45" s="346">
        <v>7</v>
      </c>
      <c r="C45" s="362" t="s">
        <v>92</v>
      </c>
      <c r="D45" s="347">
        <v>1.7902777777777778E-3</v>
      </c>
      <c r="E45" s="347">
        <f t="shared" si="2"/>
        <v>5.1574074074074087E-4</v>
      </c>
      <c r="F45" s="347">
        <f t="shared" si="3"/>
        <v>5.7638888888888974E-5</v>
      </c>
      <c r="G45" s="346">
        <v>12</v>
      </c>
    </row>
    <row r="46" spans="1:7" ht="15.6">
      <c r="A46" s="253"/>
      <c r="B46" s="4"/>
      <c r="C46" s="4"/>
      <c r="D46" s="304"/>
      <c r="E46" s="348"/>
      <c r="F46" s="348"/>
      <c r="G46" s="253"/>
    </row>
    <row r="47" spans="1:7" ht="15.6">
      <c r="A47" s="253"/>
      <c r="B47" s="4"/>
      <c r="C47" s="4"/>
      <c r="D47" s="304"/>
      <c r="E47" s="348"/>
      <c r="F47" s="348"/>
      <c r="G47" s="253"/>
    </row>
    <row r="48" spans="1:7" ht="17.399999999999999">
      <c r="A48" s="341" t="s">
        <v>253</v>
      </c>
      <c r="B48" s="4"/>
      <c r="C48" s="340"/>
      <c r="D48" s="340"/>
      <c r="E48" s="304"/>
      <c r="F48" s="253"/>
      <c r="G48" s="253"/>
    </row>
    <row r="49" spans="1:7" ht="13.8" thickBot="1">
      <c r="A49" s="253"/>
      <c r="B49" s="4"/>
      <c r="C49" s="4"/>
      <c r="D49" s="253"/>
      <c r="E49" s="253"/>
      <c r="F49" s="253"/>
      <c r="G49" s="253"/>
    </row>
    <row r="50" spans="1:7" ht="31.2">
      <c r="A50" s="363" t="s">
        <v>0</v>
      </c>
      <c r="B50" s="364" t="s">
        <v>248</v>
      </c>
      <c r="C50" s="364" t="s">
        <v>1</v>
      </c>
      <c r="D50" s="364" t="s">
        <v>47</v>
      </c>
      <c r="E50" s="365" t="s">
        <v>56</v>
      </c>
      <c r="F50" s="365" t="s">
        <v>49</v>
      </c>
      <c r="G50" s="364" t="s">
        <v>55</v>
      </c>
    </row>
    <row r="51" spans="1:7" ht="15.6">
      <c r="A51" s="366">
        <v>1</v>
      </c>
      <c r="B51" s="349"/>
      <c r="C51" s="534" t="s">
        <v>259</v>
      </c>
      <c r="D51" s="350">
        <v>7.4525462962962957E-4</v>
      </c>
      <c r="E51" s="351">
        <v>0</v>
      </c>
      <c r="F51" s="350">
        <f>D51-D51</f>
        <v>0</v>
      </c>
      <c r="G51" s="349">
        <v>10</v>
      </c>
    </row>
    <row r="52" spans="1:7" ht="16.2" thickBot="1">
      <c r="A52" s="367">
        <v>2</v>
      </c>
      <c r="B52" s="368"/>
      <c r="C52" s="542" t="s">
        <v>260</v>
      </c>
      <c r="D52" s="369">
        <v>7.4699074074074077E-4</v>
      </c>
      <c r="E52" s="370">
        <f>D52-$D$51</f>
        <v>1.736111111111209E-6</v>
      </c>
      <c r="F52" s="369">
        <f>D52-D51</f>
        <v>1.736111111111209E-6</v>
      </c>
      <c r="G52" s="368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5" workbookViewId="0">
      <selection activeCell="G43" sqref="G43"/>
    </sheetView>
  </sheetViews>
  <sheetFormatPr defaultRowHeight="13.2"/>
  <cols>
    <col min="1" max="1" width="7.109375" customWidth="1"/>
    <col min="2" max="2" width="31.44140625" customWidth="1"/>
    <col min="3" max="3" width="10.109375" style="387" customWidth="1"/>
    <col min="4" max="4" width="10.33203125" style="3" customWidth="1"/>
    <col min="5" max="5" width="11" customWidth="1"/>
    <col min="6" max="6" width="9.109375" style="4"/>
  </cols>
  <sheetData>
    <row r="1" spans="1:6" ht="20.25" customHeight="1">
      <c r="A1" s="702" t="s">
        <v>263</v>
      </c>
      <c r="B1" s="703"/>
      <c r="C1" s="703"/>
      <c r="D1" s="703"/>
      <c r="E1" s="703"/>
      <c r="F1" s="703"/>
    </row>
    <row r="2" spans="1:6" ht="14.4">
      <c r="A2" s="23" t="s">
        <v>264</v>
      </c>
      <c r="B2" s="23"/>
      <c r="C2" s="386"/>
      <c r="D2" s="24"/>
      <c r="E2" s="24"/>
      <c r="F2" s="25"/>
    </row>
    <row r="3" spans="1:6" ht="21" customHeight="1" thickBot="1">
      <c r="A3" s="700" t="s">
        <v>265</v>
      </c>
      <c r="B3" s="700"/>
      <c r="C3" s="701"/>
      <c r="D3" s="701"/>
      <c r="E3" s="701"/>
      <c r="F3" s="701"/>
    </row>
    <row r="4" spans="1:6" ht="29.4" thickBot="1">
      <c r="A4" s="380" t="s">
        <v>46</v>
      </c>
      <c r="B4" s="381" t="s">
        <v>35</v>
      </c>
      <c r="C4" s="382" t="s">
        <v>41</v>
      </c>
      <c r="D4" s="383" t="s">
        <v>56</v>
      </c>
      <c r="E4" s="384" t="s">
        <v>49</v>
      </c>
      <c r="F4" s="385" t="s">
        <v>55</v>
      </c>
    </row>
    <row r="5" spans="1:6" ht="15.6">
      <c r="A5" s="391" t="s">
        <v>6</v>
      </c>
      <c r="B5" s="535" t="s">
        <v>30</v>
      </c>
      <c r="C5" s="392">
        <v>1.5618055555555557</v>
      </c>
      <c r="D5" s="393">
        <v>0</v>
      </c>
      <c r="E5" s="393">
        <v>0</v>
      </c>
      <c r="F5" s="394">
        <v>20</v>
      </c>
    </row>
    <row r="6" spans="1:6" ht="15.6">
      <c r="A6" s="395" t="s">
        <v>7</v>
      </c>
      <c r="B6" s="448" t="s">
        <v>28</v>
      </c>
      <c r="C6" s="388">
        <v>1.6145833333333333</v>
      </c>
      <c r="D6" s="127">
        <f>C6-$C5</f>
        <v>5.277777777777759E-2</v>
      </c>
      <c r="E6" s="127">
        <f>D6-D5</f>
        <v>5.277777777777759E-2</v>
      </c>
      <c r="F6" s="396">
        <v>19</v>
      </c>
    </row>
    <row r="7" spans="1:6" ht="15.6">
      <c r="A7" s="395" t="s">
        <v>8</v>
      </c>
      <c r="B7" s="448" t="s">
        <v>270</v>
      </c>
      <c r="C7" s="388">
        <v>1.6395833333333334</v>
      </c>
      <c r="D7" s="127">
        <f>C7-$C$5</f>
        <v>7.7777777777777724E-2</v>
      </c>
      <c r="E7" s="127">
        <f t="shared" ref="E7:E20" si="0">D7-D6</f>
        <v>2.5000000000000133E-2</v>
      </c>
      <c r="F7" s="396">
        <v>18</v>
      </c>
    </row>
    <row r="8" spans="1:6" ht="15.6">
      <c r="A8" s="395" t="s">
        <v>9</v>
      </c>
      <c r="B8" s="390" t="s">
        <v>229</v>
      </c>
      <c r="C8" s="388">
        <v>1.6486111111111112</v>
      </c>
      <c r="D8" s="127">
        <f t="shared" ref="D8:D20" si="1">C8-$C$5</f>
        <v>8.680555555555558E-2</v>
      </c>
      <c r="E8" s="127">
        <f t="shared" si="0"/>
        <v>9.0277777777778567E-3</v>
      </c>
      <c r="F8" s="396">
        <v>17</v>
      </c>
    </row>
    <row r="9" spans="1:6" ht="16.5" customHeight="1">
      <c r="A9" s="395" t="s">
        <v>10</v>
      </c>
      <c r="B9" s="389" t="s">
        <v>42</v>
      </c>
      <c r="C9" s="388">
        <v>1.7604166666666667</v>
      </c>
      <c r="D9" s="127">
        <f t="shared" si="1"/>
        <v>0.19861111111111107</v>
      </c>
      <c r="E9" s="127">
        <f t="shared" si="0"/>
        <v>0.11180555555555549</v>
      </c>
      <c r="F9" s="396">
        <v>16</v>
      </c>
    </row>
    <row r="10" spans="1:6" ht="15.6">
      <c r="A10" s="395" t="s">
        <v>11</v>
      </c>
      <c r="B10" s="390" t="s">
        <v>33</v>
      </c>
      <c r="C10" s="388">
        <v>1.7638888888888891</v>
      </c>
      <c r="D10" s="127">
        <f t="shared" si="1"/>
        <v>0.20208333333333339</v>
      </c>
      <c r="E10" s="127">
        <f t="shared" si="0"/>
        <v>3.4722222222223209E-3</v>
      </c>
      <c r="F10" s="396">
        <v>15</v>
      </c>
    </row>
    <row r="11" spans="1:6" ht="15.6">
      <c r="A11" s="395" t="s">
        <v>12</v>
      </c>
      <c r="B11" s="389" t="s">
        <v>225</v>
      </c>
      <c r="C11" s="388">
        <v>1.7645833333333334</v>
      </c>
      <c r="D11" s="127">
        <f t="shared" si="1"/>
        <v>0.20277777777777772</v>
      </c>
      <c r="E11" s="127">
        <f t="shared" si="0"/>
        <v>6.9444444444433095E-4</v>
      </c>
      <c r="F11" s="396">
        <v>14</v>
      </c>
    </row>
    <row r="12" spans="1:6" ht="15.6">
      <c r="A12" s="395" t="s">
        <v>13</v>
      </c>
      <c r="B12" s="389" t="s">
        <v>67</v>
      </c>
      <c r="C12" s="388">
        <v>1.825</v>
      </c>
      <c r="D12" s="127">
        <f t="shared" si="1"/>
        <v>0.26319444444444429</v>
      </c>
      <c r="E12" s="127">
        <f t="shared" si="0"/>
        <v>6.0416666666666563E-2</v>
      </c>
      <c r="F12" s="396">
        <v>13</v>
      </c>
    </row>
    <row r="13" spans="1:6" ht="15.6">
      <c r="A13" s="395" t="s">
        <v>14</v>
      </c>
      <c r="B13" s="389" t="s">
        <v>114</v>
      </c>
      <c r="C13" s="388">
        <v>1.8618055555555555</v>
      </c>
      <c r="D13" s="127">
        <f t="shared" si="1"/>
        <v>0.29999999999999982</v>
      </c>
      <c r="E13" s="127">
        <f>D13-D12</f>
        <v>3.6805555555555536E-2</v>
      </c>
      <c r="F13" s="396">
        <v>12</v>
      </c>
    </row>
    <row r="14" spans="1:6" ht="15.6">
      <c r="A14" s="395" t="s">
        <v>15</v>
      </c>
      <c r="B14" s="389" t="s">
        <v>269</v>
      </c>
      <c r="C14" s="388">
        <v>1.9534722222222223</v>
      </c>
      <c r="D14" s="127">
        <f t="shared" si="1"/>
        <v>0.39166666666666661</v>
      </c>
      <c r="E14" s="127">
        <f t="shared" si="0"/>
        <v>9.1666666666666785E-2</v>
      </c>
      <c r="F14" s="396"/>
    </row>
    <row r="15" spans="1:6" ht="15.6">
      <c r="A15" s="395" t="s">
        <v>16</v>
      </c>
      <c r="B15" s="390" t="s">
        <v>254</v>
      </c>
      <c r="C15" s="388">
        <v>1.9916666666666665</v>
      </c>
      <c r="D15" s="127">
        <f t="shared" si="1"/>
        <v>0.42986111111111081</v>
      </c>
      <c r="E15" s="127">
        <f t="shared" si="0"/>
        <v>3.8194444444444198E-2</v>
      </c>
      <c r="F15" s="396">
        <v>11</v>
      </c>
    </row>
    <row r="16" spans="1:6" ht="15.6">
      <c r="A16" s="395" t="s">
        <v>17</v>
      </c>
      <c r="B16" s="390" t="s">
        <v>43</v>
      </c>
      <c r="C16" s="388">
        <v>2.0222222222222221</v>
      </c>
      <c r="D16" s="127">
        <f t="shared" si="1"/>
        <v>0.46041666666666647</v>
      </c>
      <c r="E16" s="127">
        <f t="shared" si="0"/>
        <v>3.0555555555555669E-2</v>
      </c>
      <c r="F16" s="396">
        <v>10</v>
      </c>
    </row>
    <row r="17" spans="1:6" ht="15.6">
      <c r="A17" s="395" t="s">
        <v>18</v>
      </c>
      <c r="B17" s="389" t="s">
        <v>132</v>
      </c>
      <c r="C17" s="388">
        <v>2.0965277777777778</v>
      </c>
      <c r="D17" s="127">
        <f t="shared" si="1"/>
        <v>0.5347222222222221</v>
      </c>
      <c r="E17" s="127">
        <f t="shared" si="0"/>
        <v>7.4305555555555625E-2</v>
      </c>
      <c r="F17" s="396">
        <v>9</v>
      </c>
    </row>
    <row r="18" spans="1:6" ht="15.6">
      <c r="A18" s="395" t="s">
        <v>19</v>
      </c>
      <c r="B18" s="390" t="s">
        <v>194</v>
      </c>
      <c r="C18" s="388">
        <v>2.1409722222222221</v>
      </c>
      <c r="D18" s="127">
        <f t="shared" si="1"/>
        <v>0.57916666666666639</v>
      </c>
      <c r="E18" s="127">
        <f t="shared" si="0"/>
        <v>4.4444444444444287E-2</v>
      </c>
      <c r="F18" s="396">
        <v>8</v>
      </c>
    </row>
    <row r="19" spans="1:6" ht="15.6">
      <c r="A19" s="395" t="s">
        <v>20</v>
      </c>
      <c r="B19" s="390" t="s">
        <v>34</v>
      </c>
      <c r="C19" s="388">
        <v>2.1458333333333335</v>
      </c>
      <c r="D19" s="127">
        <f t="shared" si="1"/>
        <v>0.58402777777777781</v>
      </c>
      <c r="E19" s="127">
        <f t="shared" si="0"/>
        <v>4.8611111111114269E-3</v>
      </c>
      <c r="F19" s="396">
        <v>7</v>
      </c>
    </row>
    <row r="20" spans="1:6" ht="15.6">
      <c r="A20" s="395" t="s">
        <v>21</v>
      </c>
      <c r="B20" s="390" t="s">
        <v>273</v>
      </c>
      <c r="C20" s="388">
        <v>2.2270833333333333</v>
      </c>
      <c r="D20" s="127">
        <f t="shared" si="1"/>
        <v>0.66527777777777763</v>
      </c>
      <c r="E20" s="127">
        <f t="shared" si="0"/>
        <v>8.1249999999999822E-2</v>
      </c>
      <c r="F20" s="396"/>
    </row>
    <row r="21" spans="1:6" s="58" customFormat="1" ht="15.6">
      <c r="A21" s="395" t="s">
        <v>22</v>
      </c>
      <c r="B21" s="390" t="s">
        <v>32</v>
      </c>
      <c r="C21" s="388">
        <v>2.3444444444444446</v>
      </c>
      <c r="D21" s="127">
        <f t="shared" ref="D21:D25" si="2">C21-$C$5</f>
        <v>0.78263888888888888</v>
      </c>
      <c r="E21" s="127">
        <f t="shared" ref="E21:E25" si="3">D21-D20</f>
        <v>0.11736111111111125</v>
      </c>
      <c r="F21" s="396">
        <v>6</v>
      </c>
    </row>
    <row r="22" spans="1:6" s="58" customFormat="1" ht="15.6">
      <c r="A22" s="395" t="s">
        <v>23</v>
      </c>
      <c r="B22" s="389" t="s">
        <v>129</v>
      </c>
      <c r="C22" s="388">
        <v>2.3666666666666667</v>
      </c>
      <c r="D22" s="127">
        <f t="shared" si="2"/>
        <v>0.80486111111111103</v>
      </c>
      <c r="E22" s="127">
        <f t="shared" si="3"/>
        <v>2.2222222222222143E-2</v>
      </c>
      <c r="F22" s="396">
        <v>5</v>
      </c>
    </row>
    <row r="23" spans="1:6" s="58" customFormat="1" ht="15.6">
      <c r="A23" s="395" t="s">
        <v>24</v>
      </c>
      <c r="B23" s="390" t="s">
        <v>71</v>
      </c>
      <c r="C23" s="388">
        <v>2.4458333333333333</v>
      </c>
      <c r="D23" s="127">
        <f t="shared" si="2"/>
        <v>0.88402777777777763</v>
      </c>
      <c r="E23" s="127">
        <f t="shared" si="3"/>
        <v>7.9166666666666607E-2</v>
      </c>
      <c r="F23" s="396">
        <v>4</v>
      </c>
    </row>
    <row r="24" spans="1:6" ht="15.6">
      <c r="A24" s="395" t="s">
        <v>70</v>
      </c>
      <c r="B24" s="389" t="s">
        <v>44</v>
      </c>
      <c r="C24" s="388">
        <v>2.4659722222222222</v>
      </c>
      <c r="D24" s="127">
        <f t="shared" si="2"/>
        <v>0.90416666666666656</v>
      </c>
      <c r="E24" s="127">
        <f t="shared" si="3"/>
        <v>2.0138888888888928E-2</v>
      </c>
      <c r="F24" s="396">
        <v>3</v>
      </c>
    </row>
    <row r="25" spans="1:6" s="253" customFormat="1" ht="16.2" thickBot="1">
      <c r="A25" s="397" t="s">
        <v>157</v>
      </c>
      <c r="B25" s="398" t="s">
        <v>52</v>
      </c>
      <c r="C25" s="399">
        <v>3.2041666666666671</v>
      </c>
      <c r="D25" s="400">
        <f t="shared" si="2"/>
        <v>1.6423611111111114</v>
      </c>
      <c r="E25" s="400">
        <f t="shared" si="3"/>
        <v>0.73819444444444482</v>
      </c>
      <c r="F25" s="401">
        <v>2</v>
      </c>
    </row>
    <row r="26" spans="1:6" ht="24" customHeight="1" thickBot="1">
      <c r="A26" s="697" t="s">
        <v>266</v>
      </c>
      <c r="B26" s="697"/>
      <c r="C26" s="698"/>
      <c r="D26" s="698"/>
      <c r="E26" s="698"/>
      <c r="F26" s="698"/>
    </row>
    <row r="27" spans="1:6" ht="29.4" thickBot="1">
      <c r="A27" s="33" t="s">
        <v>46</v>
      </c>
      <c r="B27" s="34" t="s">
        <v>35</v>
      </c>
      <c r="C27" s="411" t="s">
        <v>41</v>
      </c>
      <c r="D27" s="412" t="s">
        <v>56</v>
      </c>
      <c r="E27" s="413" t="s">
        <v>49</v>
      </c>
      <c r="F27" s="35" t="s">
        <v>55</v>
      </c>
    </row>
    <row r="28" spans="1:6" ht="15.6">
      <c r="A28" s="415" t="s">
        <v>6</v>
      </c>
      <c r="B28" s="536" t="s">
        <v>128</v>
      </c>
      <c r="C28" s="416">
        <v>0.98055555555555562</v>
      </c>
      <c r="D28" s="36">
        <v>0</v>
      </c>
      <c r="E28" s="36">
        <v>0</v>
      </c>
      <c r="F28" s="37">
        <v>20</v>
      </c>
    </row>
    <row r="29" spans="1:6" ht="15.6">
      <c r="A29" s="417" t="s">
        <v>7</v>
      </c>
      <c r="B29" s="532" t="s">
        <v>279</v>
      </c>
      <c r="C29" s="414">
        <v>1.1145833333333333</v>
      </c>
      <c r="D29" s="38">
        <f>C29-$C$28</f>
        <v>0.13402777777777763</v>
      </c>
      <c r="E29" s="38">
        <f>D29-D28</f>
        <v>0.13402777777777763</v>
      </c>
      <c r="F29" s="39">
        <v>19</v>
      </c>
    </row>
    <row r="30" spans="1:6" ht="15.6">
      <c r="A30" s="417" t="s">
        <v>8</v>
      </c>
      <c r="B30" s="532" t="s">
        <v>92</v>
      </c>
      <c r="C30" s="414">
        <v>1.1381944444444445</v>
      </c>
      <c r="D30" s="38">
        <f>C30-$C$28</f>
        <v>0.15763888888888888</v>
      </c>
      <c r="E30" s="38">
        <f>D30-D29</f>
        <v>2.3611111111111249E-2</v>
      </c>
      <c r="F30" s="39">
        <v>18</v>
      </c>
    </row>
    <row r="31" spans="1:6" ht="15.6">
      <c r="A31" s="417" t="s">
        <v>9</v>
      </c>
      <c r="B31" s="333" t="s">
        <v>149</v>
      </c>
      <c r="C31" s="414">
        <v>1.1944444444444444</v>
      </c>
      <c r="D31" s="38">
        <f>C31-$C$28</f>
        <v>0.2138888888888888</v>
      </c>
      <c r="E31" s="38">
        <f>D31-D30</f>
        <v>5.6249999999999911E-2</v>
      </c>
      <c r="F31" s="39"/>
    </row>
    <row r="32" spans="1:6" ht="15.6">
      <c r="A32" s="417" t="s">
        <v>10</v>
      </c>
      <c r="B32" s="375" t="s">
        <v>73</v>
      </c>
      <c r="C32" s="414">
        <v>1.211111111111111</v>
      </c>
      <c r="D32" s="38">
        <f t="shared" ref="D32:D36" si="4">C32-$C$28</f>
        <v>0.2305555555555554</v>
      </c>
      <c r="E32" s="38">
        <f t="shared" ref="E32:E36" si="5">D32-D31</f>
        <v>1.6666666666666607E-2</v>
      </c>
      <c r="F32" s="39">
        <v>17</v>
      </c>
    </row>
    <row r="33" spans="1:6" ht="15.6">
      <c r="A33" s="417" t="s">
        <v>11</v>
      </c>
      <c r="B33" s="49" t="s">
        <v>113</v>
      </c>
      <c r="C33" s="414">
        <v>1.2465277777777779</v>
      </c>
      <c r="D33" s="38">
        <f t="shared" si="4"/>
        <v>0.26597222222222228</v>
      </c>
      <c r="E33" s="38">
        <f t="shared" si="5"/>
        <v>3.5416666666666874E-2</v>
      </c>
      <c r="F33" s="39"/>
    </row>
    <row r="34" spans="1:6" ht="15.6">
      <c r="A34" s="417" t="s">
        <v>12</v>
      </c>
      <c r="B34" s="142" t="s">
        <v>126</v>
      </c>
      <c r="C34" s="414">
        <v>1.3354166666666665</v>
      </c>
      <c r="D34" s="38">
        <f t="shared" si="4"/>
        <v>0.35486111111111085</v>
      </c>
      <c r="E34" s="38">
        <f t="shared" si="5"/>
        <v>8.8888888888888573E-2</v>
      </c>
      <c r="F34" s="39">
        <v>15</v>
      </c>
    </row>
    <row r="35" spans="1:6" ht="15.6">
      <c r="A35" s="417" t="s">
        <v>13</v>
      </c>
      <c r="B35" s="142" t="s">
        <v>122</v>
      </c>
      <c r="C35" s="414">
        <v>1.45</v>
      </c>
      <c r="D35" s="38">
        <f t="shared" si="4"/>
        <v>0.46944444444444433</v>
      </c>
      <c r="E35" s="38">
        <f t="shared" si="5"/>
        <v>0.11458333333333348</v>
      </c>
      <c r="F35" s="39">
        <v>14</v>
      </c>
    </row>
    <row r="36" spans="1:6" ht="15" customHeight="1">
      <c r="A36" s="417" t="s">
        <v>14</v>
      </c>
      <c r="B36" s="142" t="s">
        <v>89</v>
      </c>
      <c r="C36" s="414">
        <v>1.6006944444444444</v>
      </c>
      <c r="D36" s="38">
        <f t="shared" si="4"/>
        <v>0.6201388888888888</v>
      </c>
      <c r="E36" s="38">
        <f t="shared" si="5"/>
        <v>0.15069444444444446</v>
      </c>
      <c r="F36" s="39">
        <v>13</v>
      </c>
    </row>
    <row r="37" spans="1:6" s="58" customFormat="1" ht="15.75" customHeight="1">
      <c r="A37" s="417" t="s">
        <v>15</v>
      </c>
      <c r="B37" s="142" t="s">
        <v>161</v>
      </c>
      <c r="C37" s="414">
        <v>1.7506944444444443</v>
      </c>
      <c r="D37" s="38">
        <f t="shared" ref="D37:D38" si="6">C37-$C$28</f>
        <v>0.77013888888888871</v>
      </c>
      <c r="E37" s="38">
        <f t="shared" ref="E37:E38" si="7">D37-D36</f>
        <v>0.14999999999999991</v>
      </c>
      <c r="F37" s="39">
        <v>12</v>
      </c>
    </row>
    <row r="38" spans="1:6" s="58" customFormat="1" ht="13.5" customHeight="1" thickBot="1">
      <c r="A38" s="418" t="s">
        <v>16</v>
      </c>
      <c r="B38" s="419" t="s">
        <v>196</v>
      </c>
      <c r="C38" s="420">
        <v>2.8909722222222225</v>
      </c>
      <c r="D38" s="421">
        <f t="shared" si="6"/>
        <v>1.9104166666666669</v>
      </c>
      <c r="E38" s="421">
        <f t="shared" si="7"/>
        <v>1.1402777777777782</v>
      </c>
      <c r="F38" s="422"/>
    </row>
    <row r="39" spans="1:6" ht="18.600000000000001" thickBot="1">
      <c r="A39" s="696" t="s">
        <v>150</v>
      </c>
      <c r="B39" s="697"/>
      <c r="C39" s="698"/>
      <c r="D39" s="698"/>
      <c r="E39" s="698"/>
      <c r="F39" s="699"/>
    </row>
    <row r="40" spans="1:6" ht="15" thickBot="1">
      <c r="A40" s="129" t="s">
        <v>46</v>
      </c>
      <c r="B40" s="34" t="s">
        <v>35</v>
      </c>
      <c r="C40" s="387" t="s">
        <v>47</v>
      </c>
      <c r="D40" s="426" t="s">
        <v>55</v>
      </c>
    </row>
    <row r="41" spans="1:6">
      <c r="A41" s="423" t="s">
        <v>6</v>
      </c>
      <c r="B41" s="537" t="s">
        <v>143</v>
      </c>
      <c r="C41" s="425">
        <v>1.2027777777777777</v>
      </c>
      <c r="D41" s="426">
        <v>10</v>
      </c>
    </row>
    <row r="42" spans="1:6">
      <c r="A42" s="424" t="s">
        <v>7</v>
      </c>
      <c r="B42" s="537" t="s">
        <v>144</v>
      </c>
      <c r="C42" s="425">
        <v>1.2583333333333333</v>
      </c>
      <c r="D42" s="426">
        <v>9</v>
      </c>
    </row>
    <row r="43" spans="1:6">
      <c r="A43" s="424" t="s">
        <v>8</v>
      </c>
      <c r="B43" s="537" t="s">
        <v>280</v>
      </c>
      <c r="C43" s="425">
        <v>1.3569444444444445</v>
      </c>
      <c r="D43" s="426">
        <v>8</v>
      </c>
    </row>
  </sheetData>
  <mergeCells count="4">
    <mergeCell ref="A39:F39"/>
    <mergeCell ref="A3:F3"/>
    <mergeCell ref="A26:F26"/>
    <mergeCell ref="A1:F1"/>
  </mergeCells>
  <phoneticPr fontId="1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19" zoomScale="87" zoomScaleNormal="87" workbookViewId="0">
      <selection activeCell="N37" sqref="N37"/>
    </sheetView>
  </sheetViews>
  <sheetFormatPr defaultRowHeight="13.2"/>
  <cols>
    <col min="2" max="2" width="24.6640625" customWidth="1"/>
    <col min="9" max="9" width="14.88671875" customWidth="1"/>
    <col min="10" max="10" width="11.5546875" customWidth="1"/>
    <col min="11" max="11" width="11.5546875" style="253" customWidth="1"/>
    <col min="12" max="12" width="9.109375" style="4"/>
  </cols>
  <sheetData>
    <row r="1" spans="1:12" ht="17.399999999999999">
      <c r="A1" s="704" t="s">
        <v>284</v>
      </c>
      <c r="B1" s="705"/>
      <c r="C1" s="705"/>
      <c r="D1" s="705"/>
      <c r="E1" s="705"/>
      <c r="F1" s="705"/>
      <c r="G1" s="705"/>
      <c r="H1" s="705"/>
      <c r="I1" s="705"/>
      <c r="J1" s="705"/>
      <c r="K1" s="332"/>
    </row>
    <row r="2" spans="1:12" ht="18" thickBot="1">
      <c r="A2" s="52" t="s">
        <v>133</v>
      </c>
      <c r="C2" s="31"/>
      <c r="D2" s="31"/>
      <c r="E2" s="31"/>
      <c r="F2" s="31"/>
      <c r="G2" s="31"/>
      <c r="H2" s="31"/>
      <c r="I2" s="31"/>
      <c r="J2" s="31"/>
      <c r="K2" s="332"/>
    </row>
    <row r="3" spans="1:12" ht="47.4" thickBot="1">
      <c r="A3" s="463" t="s">
        <v>0</v>
      </c>
      <c r="B3" s="464" t="s">
        <v>1</v>
      </c>
      <c r="C3" s="464" t="s">
        <v>127</v>
      </c>
      <c r="D3" s="464" t="s">
        <v>0</v>
      </c>
      <c r="E3" s="464" t="s">
        <v>125</v>
      </c>
      <c r="F3" s="464" t="s">
        <v>0</v>
      </c>
      <c r="G3" s="464" t="s">
        <v>123</v>
      </c>
      <c r="H3" s="464" t="s">
        <v>0</v>
      </c>
      <c r="I3" s="465" t="s">
        <v>134</v>
      </c>
      <c r="J3" s="461" t="s">
        <v>135</v>
      </c>
      <c r="K3" s="461" t="s">
        <v>277</v>
      </c>
      <c r="L3" s="466" t="s">
        <v>146</v>
      </c>
    </row>
    <row r="4" spans="1:12" ht="15.6">
      <c r="A4" s="462">
        <v>1</v>
      </c>
      <c r="B4" s="519" t="s">
        <v>129</v>
      </c>
      <c r="C4" s="439">
        <v>36.49</v>
      </c>
      <c r="D4" s="440">
        <v>5</v>
      </c>
      <c r="E4" s="439">
        <v>33.79</v>
      </c>
      <c r="F4" s="440">
        <v>2</v>
      </c>
      <c r="G4" s="439">
        <v>34.03</v>
      </c>
      <c r="H4" s="440">
        <v>1</v>
      </c>
      <c r="I4" s="520">
        <f t="shared" ref="I4:I16" si="0">C4+E4+G4-MAX(E4,G4,C4)</f>
        <v>67.819999999999993</v>
      </c>
      <c r="J4" s="441">
        <f t="shared" ref="J4:J18" si="1">C4+E4+G4</f>
        <v>104.31</v>
      </c>
      <c r="K4" s="442">
        <v>2</v>
      </c>
      <c r="L4" s="521">
        <v>20</v>
      </c>
    </row>
    <row r="5" spans="1:12" ht="15.6">
      <c r="A5" s="410">
        <v>2</v>
      </c>
      <c r="B5" s="522" t="s">
        <v>67</v>
      </c>
      <c r="C5" s="404">
        <v>35.020000000000003</v>
      </c>
      <c r="D5" s="405">
        <v>1</v>
      </c>
      <c r="E5" s="404">
        <v>33.479999999999997</v>
      </c>
      <c r="F5" s="405">
        <v>1</v>
      </c>
      <c r="G5" s="404">
        <v>34.35</v>
      </c>
      <c r="H5" s="405">
        <v>2</v>
      </c>
      <c r="I5" s="406">
        <f t="shared" si="0"/>
        <v>67.829999999999984</v>
      </c>
      <c r="J5" s="407">
        <f t="shared" si="1"/>
        <v>102.85</v>
      </c>
      <c r="K5" s="408">
        <v>1</v>
      </c>
      <c r="L5" s="523">
        <v>19</v>
      </c>
    </row>
    <row r="6" spans="1:12" ht="15.6">
      <c r="A6" s="410">
        <v>3</v>
      </c>
      <c r="B6" s="524" t="s">
        <v>254</v>
      </c>
      <c r="C6" s="404">
        <v>38.89</v>
      </c>
      <c r="D6" s="405">
        <v>10</v>
      </c>
      <c r="E6" s="404">
        <v>35.229999999999997</v>
      </c>
      <c r="F6" s="405">
        <v>6</v>
      </c>
      <c r="G6" s="404">
        <v>34.82</v>
      </c>
      <c r="H6" s="405">
        <v>3</v>
      </c>
      <c r="I6" s="406">
        <f t="shared" si="0"/>
        <v>70.05</v>
      </c>
      <c r="J6" s="407">
        <f t="shared" si="1"/>
        <v>108.94</v>
      </c>
      <c r="K6" s="408">
        <v>7</v>
      </c>
      <c r="L6" s="523">
        <v>18</v>
      </c>
    </row>
    <row r="7" spans="1:12" ht="15.6">
      <c r="A7" s="410">
        <v>4</v>
      </c>
      <c r="B7" s="525" t="s">
        <v>28</v>
      </c>
      <c r="C7" s="404">
        <v>36.619999999999997</v>
      </c>
      <c r="D7" s="405">
        <v>6</v>
      </c>
      <c r="E7" s="404">
        <v>34.85</v>
      </c>
      <c r="F7" s="405">
        <v>4</v>
      </c>
      <c r="G7" s="404">
        <v>35.26</v>
      </c>
      <c r="H7" s="405">
        <v>4</v>
      </c>
      <c r="I7" s="406">
        <f t="shared" si="0"/>
        <v>70.109999999999985</v>
      </c>
      <c r="J7" s="407">
        <f t="shared" si="1"/>
        <v>106.72999999999999</v>
      </c>
      <c r="K7" s="408">
        <v>4</v>
      </c>
      <c r="L7" s="523">
        <v>17</v>
      </c>
    </row>
    <row r="8" spans="1:12" ht="15.6">
      <c r="A8" s="410">
        <v>5</v>
      </c>
      <c r="B8" s="526" t="s">
        <v>42</v>
      </c>
      <c r="C8" s="404">
        <v>35.83</v>
      </c>
      <c r="D8" s="405">
        <v>3</v>
      </c>
      <c r="E8" s="404">
        <v>34.729999999999997</v>
      </c>
      <c r="F8" s="405">
        <v>3</v>
      </c>
      <c r="G8" s="404">
        <v>35.450000000000003</v>
      </c>
      <c r="H8" s="405">
        <v>6</v>
      </c>
      <c r="I8" s="406">
        <f t="shared" si="0"/>
        <v>70.180000000000007</v>
      </c>
      <c r="J8" s="407">
        <f t="shared" si="1"/>
        <v>106.01</v>
      </c>
      <c r="K8" s="408">
        <v>3</v>
      </c>
      <c r="L8" s="523">
        <v>16</v>
      </c>
    </row>
    <row r="9" spans="1:12" ht="15.6">
      <c r="A9" s="410">
        <v>6</v>
      </c>
      <c r="B9" s="526" t="s">
        <v>30</v>
      </c>
      <c r="C9" s="404">
        <v>36.72</v>
      </c>
      <c r="D9" s="405">
        <v>7</v>
      </c>
      <c r="E9" s="404">
        <v>35.479999999999997</v>
      </c>
      <c r="F9" s="405">
        <v>7</v>
      </c>
      <c r="G9" s="404">
        <v>35.32</v>
      </c>
      <c r="H9" s="405">
        <v>5</v>
      </c>
      <c r="I9" s="406">
        <f t="shared" si="0"/>
        <v>70.799999999999983</v>
      </c>
      <c r="J9" s="407">
        <f t="shared" si="1"/>
        <v>107.51999999999998</v>
      </c>
      <c r="K9" s="408">
        <v>6</v>
      </c>
      <c r="L9" s="523">
        <v>15</v>
      </c>
    </row>
    <row r="10" spans="1:12" ht="15.6">
      <c r="A10" s="410">
        <v>7</v>
      </c>
      <c r="B10" s="526" t="s">
        <v>114</v>
      </c>
      <c r="C10" s="404">
        <v>35.869999999999997</v>
      </c>
      <c r="D10" s="405">
        <v>4</v>
      </c>
      <c r="E10" s="404">
        <v>35.229999999999997</v>
      </c>
      <c r="F10" s="405">
        <v>5</v>
      </c>
      <c r="G10" s="404">
        <v>35.659999999999997</v>
      </c>
      <c r="H10" s="405">
        <v>7</v>
      </c>
      <c r="I10" s="406">
        <f t="shared" si="0"/>
        <v>70.889999999999986</v>
      </c>
      <c r="J10" s="407">
        <f t="shared" si="1"/>
        <v>106.75999999999999</v>
      </c>
      <c r="K10" s="408">
        <v>5</v>
      </c>
      <c r="L10" s="523">
        <v>14</v>
      </c>
    </row>
    <row r="11" spans="1:12" s="58" customFormat="1" ht="15.6">
      <c r="A11" s="410">
        <v>8</v>
      </c>
      <c r="B11" s="525" t="s">
        <v>194</v>
      </c>
      <c r="C11" s="404">
        <v>35.76</v>
      </c>
      <c r="D11" s="405">
        <v>2</v>
      </c>
      <c r="E11" s="404">
        <v>35.520000000000003</v>
      </c>
      <c r="F11" s="405">
        <v>8</v>
      </c>
      <c r="G11" s="404">
        <v>45.5</v>
      </c>
      <c r="H11" s="405">
        <v>19</v>
      </c>
      <c r="I11" s="406">
        <f t="shared" si="0"/>
        <v>71.28</v>
      </c>
      <c r="J11" s="407">
        <f t="shared" si="1"/>
        <v>116.78</v>
      </c>
      <c r="K11" s="408">
        <v>10</v>
      </c>
      <c r="L11" s="523">
        <v>13</v>
      </c>
    </row>
    <row r="12" spans="1:12" ht="15.6">
      <c r="A12" s="410">
        <v>9</v>
      </c>
      <c r="B12" s="525" t="s">
        <v>229</v>
      </c>
      <c r="C12" s="404">
        <v>37.19</v>
      </c>
      <c r="D12" s="405">
        <v>8</v>
      </c>
      <c r="E12" s="404">
        <v>37.630000000000003</v>
      </c>
      <c r="F12" s="405">
        <v>9</v>
      </c>
      <c r="G12" s="404">
        <v>36.22</v>
      </c>
      <c r="H12" s="405">
        <v>8</v>
      </c>
      <c r="I12" s="406">
        <f t="shared" si="0"/>
        <v>73.41</v>
      </c>
      <c r="J12" s="407">
        <f t="shared" si="1"/>
        <v>111.03999999999999</v>
      </c>
      <c r="K12" s="408">
        <v>8</v>
      </c>
      <c r="L12" s="523">
        <v>12</v>
      </c>
    </row>
    <row r="13" spans="1:12" ht="15.6">
      <c r="A13" s="410">
        <v>10</v>
      </c>
      <c r="B13" s="525" t="s">
        <v>270</v>
      </c>
      <c r="C13" s="404">
        <v>38.89</v>
      </c>
      <c r="D13" s="405">
        <v>9</v>
      </c>
      <c r="E13" s="404">
        <v>38.71</v>
      </c>
      <c r="F13" s="405">
        <v>11</v>
      </c>
      <c r="G13" s="404">
        <v>37.299999999999997</v>
      </c>
      <c r="H13" s="405">
        <v>9</v>
      </c>
      <c r="I13" s="406">
        <f t="shared" si="0"/>
        <v>76.009999999999991</v>
      </c>
      <c r="J13" s="407">
        <f t="shared" si="1"/>
        <v>114.89999999999999</v>
      </c>
      <c r="K13" s="408">
        <v>9</v>
      </c>
      <c r="L13" s="523">
        <v>11</v>
      </c>
    </row>
    <row r="14" spans="1:12" ht="15.6">
      <c r="A14" s="410">
        <v>11</v>
      </c>
      <c r="B14" s="526" t="s">
        <v>72</v>
      </c>
      <c r="C14" s="404">
        <v>39</v>
      </c>
      <c r="D14" s="405">
        <v>11</v>
      </c>
      <c r="E14" s="404">
        <v>39.96</v>
      </c>
      <c r="F14" s="405">
        <v>12</v>
      </c>
      <c r="G14" s="404">
        <v>39.369999999999997</v>
      </c>
      <c r="H14" s="405">
        <v>10</v>
      </c>
      <c r="I14" s="406">
        <f t="shared" si="0"/>
        <v>78.37</v>
      </c>
      <c r="J14" s="407">
        <f t="shared" si="1"/>
        <v>118.33000000000001</v>
      </c>
      <c r="K14" s="408">
        <v>11</v>
      </c>
      <c r="L14" s="523">
        <v>10</v>
      </c>
    </row>
    <row r="15" spans="1:12" ht="15.6">
      <c r="A15" s="410">
        <v>12</v>
      </c>
      <c r="B15" s="525" t="s">
        <v>71</v>
      </c>
      <c r="C15" s="404">
        <v>41.54</v>
      </c>
      <c r="D15" s="405">
        <v>12</v>
      </c>
      <c r="E15" s="404">
        <v>38.58</v>
      </c>
      <c r="F15" s="405">
        <v>10</v>
      </c>
      <c r="G15" s="404">
        <v>40</v>
      </c>
      <c r="H15" s="405">
        <v>11</v>
      </c>
      <c r="I15" s="406">
        <f t="shared" si="0"/>
        <v>78.580000000000013</v>
      </c>
      <c r="J15" s="407">
        <f t="shared" si="1"/>
        <v>120.12</v>
      </c>
      <c r="K15" s="408">
        <v>12</v>
      </c>
      <c r="L15" s="523">
        <v>9</v>
      </c>
    </row>
    <row r="16" spans="1:12" ht="15.6">
      <c r="A16" s="410">
        <v>13</v>
      </c>
      <c r="B16" s="526" t="s">
        <v>44</v>
      </c>
      <c r="C16" s="404">
        <v>42.05</v>
      </c>
      <c r="D16" s="405">
        <v>13</v>
      </c>
      <c r="E16" s="404">
        <v>41.63</v>
      </c>
      <c r="F16" s="405">
        <v>13</v>
      </c>
      <c r="G16" s="404">
        <v>52.43</v>
      </c>
      <c r="H16" s="405">
        <v>20</v>
      </c>
      <c r="I16" s="406">
        <f t="shared" si="0"/>
        <v>83.68</v>
      </c>
      <c r="J16" s="407">
        <f t="shared" si="1"/>
        <v>136.11000000000001</v>
      </c>
      <c r="K16" s="408">
        <v>18</v>
      </c>
      <c r="L16" s="523">
        <v>8</v>
      </c>
    </row>
    <row r="17" spans="1:12" ht="15.6">
      <c r="A17" s="410">
        <v>14</v>
      </c>
      <c r="B17" s="525" t="s">
        <v>29</v>
      </c>
      <c r="C17" s="404">
        <v>44.71</v>
      </c>
      <c r="D17" s="405">
        <v>17</v>
      </c>
      <c r="E17" s="404">
        <v>42.26</v>
      </c>
      <c r="F17" s="405">
        <v>14</v>
      </c>
      <c r="G17" s="404">
        <v>42.18</v>
      </c>
      <c r="H17" s="405">
        <v>14</v>
      </c>
      <c r="I17" s="406">
        <f>E17+G17</f>
        <v>84.44</v>
      </c>
      <c r="J17" s="407">
        <f t="shared" si="1"/>
        <v>129.15</v>
      </c>
      <c r="K17" s="408">
        <v>14</v>
      </c>
      <c r="L17" s="523">
        <v>7</v>
      </c>
    </row>
    <row r="18" spans="1:12" ht="15.6">
      <c r="A18" s="410">
        <v>15</v>
      </c>
      <c r="B18" s="525" t="s">
        <v>33</v>
      </c>
      <c r="C18" s="404">
        <v>42.66</v>
      </c>
      <c r="D18" s="405">
        <v>14</v>
      </c>
      <c r="E18" s="404">
        <v>42.6</v>
      </c>
      <c r="F18" s="405">
        <v>15</v>
      </c>
      <c r="G18" s="404">
        <v>41.98</v>
      </c>
      <c r="H18" s="405">
        <v>13</v>
      </c>
      <c r="I18" s="406">
        <f>C18+E18+G18-MAX(E18,G18,C18)</f>
        <v>84.579999999999984</v>
      </c>
      <c r="J18" s="407">
        <f t="shared" si="1"/>
        <v>127.23999999999998</v>
      </c>
      <c r="K18" s="408">
        <v>13</v>
      </c>
      <c r="L18" s="523">
        <v>6</v>
      </c>
    </row>
    <row r="19" spans="1:12" ht="15.6">
      <c r="A19" s="410">
        <v>16</v>
      </c>
      <c r="B19" s="526" t="s">
        <v>132</v>
      </c>
      <c r="C19" s="404"/>
      <c r="D19" s="405">
        <v>20</v>
      </c>
      <c r="E19" s="404">
        <v>42.95</v>
      </c>
      <c r="F19" s="405">
        <v>16</v>
      </c>
      <c r="G19" s="404">
        <v>41.97</v>
      </c>
      <c r="H19" s="405">
        <v>12</v>
      </c>
      <c r="I19" s="406">
        <f>C19+E19+G19</f>
        <v>84.92</v>
      </c>
      <c r="J19" s="407" t="s">
        <v>275</v>
      </c>
      <c r="K19" s="408" t="s">
        <v>276</v>
      </c>
      <c r="L19" s="523">
        <v>5</v>
      </c>
    </row>
    <row r="20" spans="1:12" ht="15.6">
      <c r="A20" s="410">
        <v>17</v>
      </c>
      <c r="B20" s="525" t="s">
        <v>32</v>
      </c>
      <c r="C20" s="404">
        <v>47.91</v>
      </c>
      <c r="D20" s="405">
        <v>19</v>
      </c>
      <c r="E20" s="404">
        <v>43</v>
      </c>
      <c r="F20" s="405">
        <v>17</v>
      </c>
      <c r="G20" s="404">
        <v>42.56</v>
      </c>
      <c r="H20" s="405">
        <v>15</v>
      </c>
      <c r="I20" s="406">
        <f>C20+E20+G20-MAX(E20,G20,C20)</f>
        <v>85.56</v>
      </c>
      <c r="J20" s="407">
        <f>C20+E20+G20</f>
        <v>133.47</v>
      </c>
      <c r="K20" s="408">
        <v>17</v>
      </c>
      <c r="L20" s="523">
        <v>4</v>
      </c>
    </row>
    <row r="21" spans="1:12" s="58" customFormat="1" ht="15.6">
      <c r="A21" s="410">
        <v>18</v>
      </c>
      <c r="B21" s="525" t="s">
        <v>34</v>
      </c>
      <c r="C21" s="404">
        <v>43.64</v>
      </c>
      <c r="D21" s="405">
        <v>15</v>
      </c>
      <c r="E21" s="404">
        <v>43.1</v>
      </c>
      <c r="F21" s="405">
        <v>18</v>
      </c>
      <c r="G21" s="404">
        <v>43.01</v>
      </c>
      <c r="H21" s="405">
        <v>16</v>
      </c>
      <c r="I21" s="406">
        <f>C21+E21+G21-MAX(E21,G21,C21)</f>
        <v>86.11</v>
      </c>
      <c r="J21" s="407">
        <f>C21+E21+G21</f>
        <v>129.75</v>
      </c>
      <c r="K21" s="408">
        <v>15</v>
      </c>
      <c r="L21" s="523">
        <v>3</v>
      </c>
    </row>
    <row r="22" spans="1:12" s="58" customFormat="1" ht="15.6">
      <c r="A22" s="410">
        <v>19</v>
      </c>
      <c r="B22" s="525" t="s">
        <v>43</v>
      </c>
      <c r="C22" s="404">
        <v>44.21</v>
      </c>
      <c r="D22" s="405">
        <v>16</v>
      </c>
      <c r="E22" s="404">
        <v>43.68</v>
      </c>
      <c r="F22" s="405">
        <v>19</v>
      </c>
      <c r="G22" s="404">
        <v>43.46</v>
      </c>
      <c r="H22" s="405">
        <v>17</v>
      </c>
      <c r="I22" s="406">
        <f>C22+E22+G22-MAX(E22,G22,C22)</f>
        <v>87.139999999999986</v>
      </c>
      <c r="J22" s="407">
        <f>C22+E22+G22</f>
        <v>131.35</v>
      </c>
      <c r="K22" s="408">
        <v>16</v>
      </c>
      <c r="L22" s="523">
        <v>2</v>
      </c>
    </row>
    <row r="23" spans="1:12" s="58" customFormat="1" ht="16.2" thickBot="1">
      <c r="A23" s="410">
        <v>20</v>
      </c>
      <c r="B23" s="527" t="s">
        <v>52</v>
      </c>
      <c r="C23" s="443">
        <v>47.5</v>
      </c>
      <c r="D23" s="444">
        <v>18</v>
      </c>
      <c r="E23" s="443">
        <v>46.35</v>
      </c>
      <c r="F23" s="444">
        <v>20</v>
      </c>
      <c r="G23" s="443">
        <v>44.28</v>
      </c>
      <c r="H23" s="444">
        <v>18</v>
      </c>
      <c r="I23" s="528">
        <f>C23+E23+G23-MAX(E23,G23,C23)</f>
        <v>90.63</v>
      </c>
      <c r="J23" s="446">
        <f>C23+E23+G23</f>
        <v>138.13</v>
      </c>
      <c r="K23" s="447">
        <v>19</v>
      </c>
      <c r="L23" s="529">
        <v>1</v>
      </c>
    </row>
    <row r="24" spans="1:12" ht="19.5" customHeight="1">
      <c r="J24" s="32"/>
      <c r="K24" s="32"/>
    </row>
    <row r="25" spans="1:12" ht="17.399999999999999">
      <c r="A25" s="53" t="s">
        <v>140</v>
      </c>
      <c r="J25" s="32"/>
      <c r="K25" s="32"/>
    </row>
    <row r="26" spans="1:12" ht="15" customHeight="1" thickBot="1">
      <c r="J26" s="32"/>
      <c r="K26" s="32"/>
    </row>
    <row r="27" spans="1:12" ht="47.4" thickBot="1">
      <c r="A27" s="455" t="s">
        <v>0</v>
      </c>
      <c r="B27" s="456" t="s">
        <v>1</v>
      </c>
      <c r="C27" s="456" t="s">
        <v>127</v>
      </c>
      <c r="D27" s="456" t="s">
        <v>0</v>
      </c>
      <c r="E27" s="456" t="s">
        <v>125</v>
      </c>
      <c r="F27" s="456" t="s">
        <v>0</v>
      </c>
      <c r="G27" s="456" t="s">
        <v>123</v>
      </c>
      <c r="H27" s="456" t="s">
        <v>0</v>
      </c>
      <c r="I27" s="457" t="s">
        <v>134</v>
      </c>
      <c r="J27" s="458" t="s">
        <v>135</v>
      </c>
      <c r="K27" s="461" t="s">
        <v>277</v>
      </c>
      <c r="L27" s="460" t="s">
        <v>146</v>
      </c>
    </row>
    <row r="28" spans="1:12" ht="15.6">
      <c r="A28" s="780">
        <v>1</v>
      </c>
      <c r="B28" s="536" t="s">
        <v>128</v>
      </c>
      <c r="C28" s="439">
        <v>38.4</v>
      </c>
      <c r="D28" s="440">
        <v>2</v>
      </c>
      <c r="E28" s="439">
        <v>37.46</v>
      </c>
      <c r="F28" s="440">
        <v>1</v>
      </c>
      <c r="G28" s="439">
        <v>37.08</v>
      </c>
      <c r="H28" s="440">
        <v>1</v>
      </c>
      <c r="I28" s="781">
        <f t="shared" ref="I28:I36" si="2">C28+E28+G28-MAX(E28,G28,C28)</f>
        <v>74.539999999999992</v>
      </c>
      <c r="J28" s="441">
        <f t="shared" ref="J28:J36" si="3">C28+E28+G28</f>
        <v>112.94</v>
      </c>
      <c r="K28" s="442">
        <v>1</v>
      </c>
      <c r="L28" s="782">
        <v>20</v>
      </c>
    </row>
    <row r="29" spans="1:12" ht="15.6">
      <c r="A29" s="438">
        <v>2</v>
      </c>
      <c r="B29" s="531" t="s">
        <v>279</v>
      </c>
      <c r="C29" s="404">
        <v>38.22</v>
      </c>
      <c r="D29" s="405">
        <v>1</v>
      </c>
      <c r="E29" s="404">
        <v>38.06</v>
      </c>
      <c r="F29" s="405">
        <v>2</v>
      </c>
      <c r="G29" s="404">
        <v>40.659999999999997</v>
      </c>
      <c r="H29" s="405">
        <v>3</v>
      </c>
      <c r="I29" s="437">
        <f t="shared" si="2"/>
        <v>76.28</v>
      </c>
      <c r="J29" s="407">
        <f t="shared" si="3"/>
        <v>116.94</v>
      </c>
      <c r="K29" s="408">
        <v>2</v>
      </c>
      <c r="L29" s="55">
        <v>19</v>
      </c>
    </row>
    <row r="30" spans="1:12" ht="15.6">
      <c r="A30" s="438">
        <v>3</v>
      </c>
      <c r="B30" s="532" t="s">
        <v>122</v>
      </c>
      <c r="C30" s="404">
        <v>40.659999999999997</v>
      </c>
      <c r="D30" s="405">
        <v>3</v>
      </c>
      <c r="E30" s="404">
        <v>40.61</v>
      </c>
      <c r="F30" s="405">
        <v>3</v>
      </c>
      <c r="G30" s="404">
        <v>39.72</v>
      </c>
      <c r="H30" s="405">
        <v>2</v>
      </c>
      <c r="I30" s="437">
        <f t="shared" si="2"/>
        <v>80.33</v>
      </c>
      <c r="J30" s="407">
        <f t="shared" si="3"/>
        <v>120.99</v>
      </c>
      <c r="K30" s="408">
        <v>3</v>
      </c>
      <c r="L30" s="55">
        <v>18</v>
      </c>
    </row>
    <row r="31" spans="1:12" ht="15.6">
      <c r="A31" s="438">
        <v>4</v>
      </c>
      <c r="B31" s="142" t="s">
        <v>89</v>
      </c>
      <c r="C31" s="404">
        <v>42.56</v>
      </c>
      <c r="D31" s="405">
        <v>4</v>
      </c>
      <c r="E31" s="404">
        <v>42.19</v>
      </c>
      <c r="F31" s="405">
        <v>5</v>
      </c>
      <c r="G31" s="404">
        <v>41.32</v>
      </c>
      <c r="H31" s="405">
        <v>4</v>
      </c>
      <c r="I31" s="437">
        <f t="shared" si="2"/>
        <v>83.509999999999991</v>
      </c>
      <c r="J31" s="407">
        <f t="shared" si="3"/>
        <v>126.07</v>
      </c>
      <c r="K31" s="408">
        <v>4</v>
      </c>
      <c r="L31" s="55">
        <v>17</v>
      </c>
    </row>
    <row r="32" spans="1:12" ht="15.6">
      <c r="A32" s="438">
        <v>5</v>
      </c>
      <c r="B32" s="377" t="s">
        <v>111</v>
      </c>
      <c r="C32" s="404">
        <v>43.65</v>
      </c>
      <c r="D32" s="405">
        <v>5</v>
      </c>
      <c r="E32" s="404">
        <v>41.92</v>
      </c>
      <c r="F32" s="405">
        <v>4</v>
      </c>
      <c r="G32" s="404">
        <v>41.87</v>
      </c>
      <c r="H32" s="405">
        <v>5</v>
      </c>
      <c r="I32" s="437">
        <f t="shared" si="2"/>
        <v>83.789999999999992</v>
      </c>
      <c r="J32" s="407">
        <f t="shared" si="3"/>
        <v>127.44</v>
      </c>
      <c r="K32" s="408">
        <v>5</v>
      </c>
      <c r="L32" s="55"/>
    </row>
    <row r="33" spans="1:12" s="58" customFormat="1" ht="15.6">
      <c r="A33" s="438">
        <v>6</v>
      </c>
      <c r="B33" s="142" t="s">
        <v>126</v>
      </c>
      <c r="C33" s="404">
        <v>58.98</v>
      </c>
      <c r="D33" s="405">
        <v>6</v>
      </c>
      <c r="E33" s="404">
        <v>54.29</v>
      </c>
      <c r="F33" s="405">
        <v>6</v>
      </c>
      <c r="G33" s="404">
        <v>49.75</v>
      </c>
      <c r="H33" s="405">
        <v>6</v>
      </c>
      <c r="I33" s="437">
        <f t="shared" si="2"/>
        <v>104.03999999999999</v>
      </c>
      <c r="J33" s="407">
        <f t="shared" si="3"/>
        <v>163.01999999999998</v>
      </c>
      <c r="K33" s="408">
        <v>7</v>
      </c>
      <c r="L33" s="55">
        <v>16</v>
      </c>
    </row>
    <row r="34" spans="1:12" s="58" customFormat="1" ht="15.6">
      <c r="A34" s="438">
        <v>7</v>
      </c>
      <c r="B34" s="142" t="s">
        <v>196</v>
      </c>
      <c r="C34" s="404">
        <v>60.45</v>
      </c>
      <c r="D34" s="405">
        <v>7</v>
      </c>
      <c r="E34" s="404">
        <v>56.27</v>
      </c>
      <c r="F34" s="405">
        <v>7</v>
      </c>
      <c r="G34" s="404">
        <v>60.17</v>
      </c>
      <c r="H34" s="405">
        <v>7</v>
      </c>
      <c r="I34" s="437">
        <f t="shared" si="2"/>
        <v>116.43999999999998</v>
      </c>
      <c r="J34" s="407">
        <f t="shared" si="3"/>
        <v>176.89</v>
      </c>
      <c r="K34" s="408">
        <v>8</v>
      </c>
      <c r="L34" s="55"/>
    </row>
    <row r="35" spans="1:12" s="253" customFormat="1" ht="15.6">
      <c r="A35" s="438">
        <v>8</v>
      </c>
      <c r="B35" s="142" t="s">
        <v>92</v>
      </c>
      <c r="C35" s="141">
        <v>46.15</v>
      </c>
      <c r="D35" s="132">
        <v>35</v>
      </c>
      <c r="E35" s="141">
        <v>46.4</v>
      </c>
      <c r="F35" s="132">
        <v>37</v>
      </c>
      <c r="G35" s="141">
        <v>52.82</v>
      </c>
      <c r="H35" s="132">
        <v>36</v>
      </c>
      <c r="I35" s="140">
        <v>92.550000000000011</v>
      </c>
      <c r="J35" s="134">
        <v>145.37</v>
      </c>
      <c r="K35" s="474">
        <v>6</v>
      </c>
      <c r="L35" s="55">
        <v>15</v>
      </c>
    </row>
    <row r="36" spans="1:12" ht="16.2" thickBot="1">
      <c r="A36" s="783">
        <v>9</v>
      </c>
      <c r="B36" s="419" t="s">
        <v>161</v>
      </c>
      <c r="C36" s="443">
        <v>69.16</v>
      </c>
      <c r="D36" s="444">
        <v>8</v>
      </c>
      <c r="E36" s="443">
        <v>78.67</v>
      </c>
      <c r="F36" s="444">
        <v>8</v>
      </c>
      <c r="G36" s="443">
        <v>74.2</v>
      </c>
      <c r="H36" s="444">
        <v>8</v>
      </c>
      <c r="I36" s="445">
        <f t="shared" si="2"/>
        <v>143.35999999999996</v>
      </c>
      <c r="J36" s="446">
        <f t="shared" si="3"/>
        <v>222.02999999999997</v>
      </c>
      <c r="K36" s="447">
        <v>9</v>
      </c>
      <c r="L36" s="784">
        <v>14</v>
      </c>
    </row>
    <row r="37" spans="1:12" ht="30.75" customHeight="1">
      <c r="J37" s="32"/>
      <c r="K37" s="32"/>
    </row>
    <row r="38" spans="1:12" ht="17.399999999999999">
      <c r="A38" s="52" t="s">
        <v>142</v>
      </c>
      <c r="J38" s="32"/>
      <c r="K38" s="32"/>
    </row>
    <row r="39" spans="1:12" ht="24" customHeight="1" thickBot="1">
      <c r="J39" s="32"/>
      <c r="K39" s="32"/>
    </row>
    <row r="40" spans="1:12" ht="29.4" thickBot="1">
      <c r="A40" s="469" t="s">
        <v>0</v>
      </c>
      <c r="B40" s="456" t="s">
        <v>1</v>
      </c>
      <c r="C40" s="456" t="s">
        <v>127</v>
      </c>
      <c r="D40" s="456" t="s">
        <v>0</v>
      </c>
      <c r="E40" s="456" t="s">
        <v>125</v>
      </c>
      <c r="F40" s="456" t="s">
        <v>0</v>
      </c>
      <c r="G40" s="456" t="s">
        <v>123</v>
      </c>
      <c r="H40" s="456" t="s">
        <v>0</v>
      </c>
      <c r="I40" s="457" t="s">
        <v>134</v>
      </c>
      <c r="J40" s="458" t="s">
        <v>135</v>
      </c>
      <c r="K40" s="459"/>
      <c r="L40" s="460" t="s">
        <v>146</v>
      </c>
    </row>
    <row r="41" spans="1:12" ht="15.6">
      <c r="A41" s="467">
        <v>1</v>
      </c>
      <c r="B41" s="533" t="s">
        <v>143</v>
      </c>
      <c r="C41" s="468"/>
      <c r="D41" s="450" t="s">
        <v>276</v>
      </c>
      <c r="E41" s="468">
        <v>39.630000000000003</v>
      </c>
      <c r="F41" s="450">
        <v>1</v>
      </c>
      <c r="G41" s="468">
        <v>41.46</v>
      </c>
      <c r="H41" s="450">
        <v>1</v>
      </c>
      <c r="I41" s="451">
        <f>C41+E41+G41</f>
        <v>81.09</v>
      </c>
      <c r="J41" s="452" t="s">
        <v>179</v>
      </c>
      <c r="K41" s="453" t="s">
        <v>276</v>
      </c>
      <c r="L41" s="454">
        <v>10</v>
      </c>
    </row>
    <row r="42" spans="1:12" ht="15.6">
      <c r="A42" s="54">
        <v>2</v>
      </c>
      <c r="B42" s="534" t="s">
        <v>144</v>
      </c>
      <c r="C42" s="449"/>
      <c r="D42" s="405" t="s">
        <v>276</v>
      </c>
      <c r="E42" s="449">
        <v>53.58</v>
      </c>
      <c r="F42" s="405">
        <v>2</v>
      </c>
      <c r="G42" s="449">
        <v>54.73</v>
      </c>
      <c r="H42" s="405">
        <v>2</v>
      </c>
      <c r="I42" s="437">
        <f>C42+E42+G42</f>
        <v>108.31</v>
      </c>
      <c r="J42" s="407" t="s">
        <v>179</v>
      </c>
      <c r="K42" s="408" t="s">
        <v>276</v>
      </c>
      <c r="L42" s="55">
        <v>9</v>
      </c>
    </row>
    <row r="43" spans="1:12" ht="15.6">
      <c r="A43" s="54">
        <v>3</v>
      </c>
      <c r="B43" s="534" t="s">
        <v>280</v>
      </c>
      <c r="C43" s="404">
        <v>105.64</v>
      </c>
      <c r="D43" s="405">
        <v>1</v>
      </c>
      <c r="E43" s="404">
        <v>101.5</v>
      </c>
      <c r="F43" s="405">
        <v>3</v>
      </c>
      <c r="G43" s="404">
        <v>116</v>
      </c>
      <c r="H43" s="405">
        <v>3</v>
      </c>
      <c r="I43" s="437">
        <f>C43+E43+G43-MAX(E43,G43,C43)</f>
        <v>207.14</v>
      </c>
      <c r="J43" s="407">
        <f>C43+E43+G43</f>
        <v>323.14</v>
      </c>
      <c r="K43" s="408" t="s">
        <v>276</v>
      </c>
      <c r="L43" s="55">
        <v>8</v>
      </c>
    </row>
    <row r="46" spans="1:12" ht="17.399999999999999">
      <c r="A46" s="131" t="s">
        <v>145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50"/>
      <c r="L46" s="130"/>
    </row>
    <row r="47" spans="1:12">
      <c r="A47" s="58"/>
      <c r="B47" s="58"/>
      <c r="C47" s="58"/>
      <c r="D47" s="58"/>
      <c r="E47" s="58"/>
      <c r="F47" s="58"/>
      <c r="G47" s="58"/>
      <c r="H47" s="58"/>
      <c r="I47" s="58"/>
      <c r="J47" s="58"/>
      <c r="L47" s="58"/>
    </row>
    <row r="48" spans="1:12" ht="28.8">
      <c r="A48" s="133" t="s">
        <v>0</v>
      </c>
      <c r="B48" s="470" t="s">
        <v>1</v>
      </c>
      <c r="C48" s="470" t="s">
        <v>127</v>
      </c>
      <c r="D48" s="470"/>
      <c r="E48" s="470" t="s">
        <v>125</v>
      </c>
      <c r="F48" s="470"/>
      <c r="G48" s="470" t="s">
        <v>123</v>
      </c>
      <c r="H48" s="470"/>
      <c r="I48" s="471" t="s">
        <v>134</v>
      </c>
      <c r="J48" s="472" t="s">
        <v>135</v>
      </c>
      <c r="K48" s="473" t="s">
        <v>0</v>
      </c>
      <c r="L48" s="135"/>
    </row>
    <row r="49" spans="1:12" ht="14.4">
      <c r="A49" s="133">
        <v>1</v>
      </c>
      <c r="B49" s="403" t="s">
        <v>137</v>
      </c>
      <c r="C49" s="404">
        <v>36.49</v>
      </c>
      <c r="D49" s="405">
        <v>5</v>
      </c>
      <c r="E49" s="404">
        <v>33.79</v>
      </c>
      <c r="F49" s="405">
        <v>2</v>
      </c>
      <c r="G49" s="404">
        <v>34.03</v>
      </c>
      <c r="H49" s="405">
        <v>1</v>
      </c>
      <c r="I49" s="406">
        <f t="shared" ref="I49:I63" si="4">C49+E49+G49-MAX(E49,G49,C49)</f>
        <v>67.819999999999993</v>
      </c>
      <c r="J49" s="407">
        <f t="shared" ref="J49:J63" si="5">C49+E49+G49</f>
        <v>104.31</v>
      </c>
      <c r="K49" s="408">
        <v>2</v>
      </c>
      <c r="L49" s="136"/>
    </row>
    <row r="50" spans="1:12" ht="14.4">
      <c r="A50" s="133">
        <v>2</v>
      </c>
      <c r="B50" s="403" t="s">
        <v>136</v>
      </c>
      <c r="C50" s="404">
        <v>35.020000000000003</v>
      </c>
      <c r="D50" s="405">
        <v>1</v>
      </c>
      <c r="E50" s="404">
        <v>33.479999999999997</v>
      </c>
      <c r="F50" s="405">
        <v>1</v>
      </c>
      <c r="G50" s="404">
        <v>34.35</v>
      </c>
      <c r="H50" s="405">
        <v>2</v>
      </c>
      <c r="I50" s="406">
        <f t="shared" si="4"/>
        <v>67.829999999999984</v>
      </c>
      <c r="J50" s="407">
        <f t="shared" si="5"/>
        <v>102.85</v>
      </c>
      <c r="K50" s="408">
        <v>1</v>
      </c>
      <c r="L50" s="136"/>
    </row>
    <row r="51" spans="1:12" ht="14.4">
      <c r="A51" s="133">
        <v>3</v>
      </c>
      <c r="B51" s="409" t="s">
        <v>249</v>
      </c>
      <c r="C51" s="404">
        <v>38.89</v>
      </c>
      <c r="D51" s="405">
        <v>12</v>
      </c>
      <c r="E51" s="404">
        <v>35.229999999999997</v>
      </c>
      <c r="F51" s="405">
        <v>6</v>
      </c>
      <c r="G51" s="404">
        <v>34.82</v>
      </c>
      <c r="H51" s="405">
        <v>3</v>
      </c>
      <c r="I51" s="406">
        <f t="shared" si="4"/>
        <v>70.05</v>
      </c>
      <c r="J51" s="407">
        <f t="shared" si="5"/>
        <v>108.94</v>
      </c>
      <c r="K51" s="408">
        <v>7</v>
      </c>
      <c r="L51" s="136"/>
    </row>
    <row r="52" spans="1:12" ht="14.4">
      <c r="A52" s="133">
        <v>4</v>
      </c>
      <c r="B52" s="409" t="s">
        <v>198</v>
      </c>
      <c r="C52" s="404">
        <v>36.619999999999997</v>
      </c>
      <c r="D52" s="405">
        <v>6</v>
      </c>
      <c r="E52" s="404">
        <v>34.85</v>
      </c>
      <c r="F52" s="405">
        <v>4</v>
      </c>
      <c r="G52" s="404">
        <v>35.26</v>
      </c>
      <c r="H52" s="405">
        <v>4</v>
      </c>
      <c r="I52" s="406">
        <f t="shared" si="4"/>
        <v>70.109999999999985</v>
      </c>
      <c r="J52" s="407">
        <f t="shared" si="5"/>
        <v>106.72999999999999</v>
      </c>
      <c r="K52" s="408">
        <v>4</v>
      </c>
      <c r="L52" s="136"/>
    </row>
    <row r="53" spans="1:12" ht="14.4">
      <c r="A53" s="133">
        <v>5</v>
      </c>
      <c r="B53" s="409" t="s">
        <v>118</v>
      </c>
      <c r="C53" s="404">
        <v>35.83</v>
      </c>
      <c r="D53" s="405">
        <v>3</v>
      </c>
      <c r="E53" s="404">
        <v>34.729999999999997</v>
      </c>
      <c r="F53" s="405">
        <v>3</v>
      </c>
      <c r="G53" s="404">
        <v>35.450000000000003</v>
      </c>
      <c r="H53" s="405">
        <v>6</v>
      </c>
      <c r="I53" s="406">
        <f t="shared" si="4"/>
        <v>70.180000000000007</v>
      </c>
      <c r="J53" s="407">
        <f t="shared" si="5"/>
        <v>106.01</v>
      </c>
      <c r="K53" s="408">
        <v>3</v>
      </c>
      <c r="L53" s="136"/>
    </row>
    <row r="54" spans="1:12" ht="14.4">
      <c r="A54" s="133">
        <v>6</v>
      </c>
      <c r="B54" s="409" t="s">
        <v>30</v>
      </c>
      <c r="C54" s="404">
        <v>36.72</v>
      </c>
      <c r="D54" s="405">
        <v>7</v>
      </c>
      <c r="E54" s="404">
        <v>35.479999999999997</v>
      </c>
      <c r="F54" s="405">
        <v>7</v>
      </c>
      <c r="G54" s="404">
        <v>35.32</v>
      </c>
      <c r="H54" s="405">
        <v>5</v>
      </c>
      <c r="I54" s="406">
        <f t="shared" si="4"/>
        <v>70.799999999999983</v>
      </c>
      <c r="J54" s="407">
        <f t="shared" si="5"/>
        <v>107.51999999999998</v>
      </c>
      <c r="K54" s="408">
        <v>6</v>
      </c>
      <c r="L54" s="136"/>
    </row>
    <row r="55" spans="1:12" ht="14.4">
      <c r="A55" s="133">
        <v>7</v>
      </c>
      <c r="B55" s="409" t="s">
        <v>197</v>
      </c>
      <c r="C55" s="404">
        <v>35.869999999999997</v>
      </c>
      <c r="D55" s="405">
        <v>4</v>
      </c>
      <c r="E55" s="404">
        <v>35.229999999999997</v>
      </c>
      <c r="F55" s="405">
        <v>5</v>
      </c>
      <c r="G55" s="404">
        <v>35.659999999999997</v>
      </c>
      <c r="H55" s="405">
        <v>7</v>
      </c>
      <c r="I55" s="406">
        <f t="shared" si="4"/>
        <v>70.889999999999986</v>
      </c>
      <c r="J55" s="407">
        <f t="shared" si="5"/>
        <v>106.75999999999999</v>
      </c>
      <c r="K55" s="408">
        <v>5</v>
      </c>
      <c r="L55" s="136"/>
    </row>
    <row r="56" spans="1:12" ht="14.4">
      <c r="A56" s="133">
        <v>8</v>
      </c>
      <c r="B56" s="403" t="s">
        <v>274</v>
      </c>
      <c r="C56" s="404">
        <v>35.76</v>
      </c>
      <c r="D56" s="405">
        <v>2</v>
      </c>
      <c r="E56" s="404">
        <v>35.520000000000003</v>
      </c>
      <c r="F56" s="405">
        <v>8</v>
      </c>
      <c r="G56" s="404">
        <v>45.5</v>
      </c>
      <c r="H56" s="405">
        <v>25</v>
      </c>
      <c r="I56" s="406">
        <f t="shared" si="4"/>
        <v>71.28</v>
      </c>
      <c r="J56" s="407">
        <f t="shared" si="5"/>
        <v>116.78</v>
      </c>
      <c r="K56" s="408">
        <v>11</v>
      </c>
      <c r="L56" s="136"/>
    </row>
    <row r="57" spans="1:12" ht="14.4">
      <c r="A57" s="133">
        <v>9</v>
      </c>
      <c r="B57" s="409" t="s">
        <v>268</v>
      </c>
      <c r="C57" s="404">
        <v>37.19</v>
      </c>
      <c r="D57" s="405">
        <v>8</v>
      </c>
      <c r="E57" s="404">
        <v>37.630000000000003</v>
      </c>
      <c r="F57" s="405">
        <v>10</v>
      </c>
      <c r="G57" s="404">
        <v>36.22</v>
      </c>
      <c r="H57" s="405">
        <v>8</v>
      </c>
      <c r="I57" s="406">
        <f t="shared" si="4"/>
        <v>73.41</v>
      </c>
      <c r="J57" s="407">
        <f t="shared" si="5"/>
        <v>111.03999999999999</v>
      </c>
      <c r="K57" s="408">
        <v>8</v>
      </c>
      <c r="L57" s="136"/>
    </row>
    <row r="58" spans="1:12" ht="14.4">
      <c r="A58" s="133">
        <v>10</v>
      </c>
      <c r="B58" s="403" t="s">
        <v>141</v>
      </c>
      <c r="C58" s="404">
        <v>38.4</v>
      </c>
      <c r="D58" s="405">
        <v>10</v>
      </c>
      <c r="E58" s="404">
        <v>37.46</v>
      </c>
      <c r="F58" s="405">
        <v>9</v>
      </c>
      <c r="G58" s="404">
        <v>37.08</v>
      </c>
      <c r="H58" s="405">
        <v>9</v>
      </c>
      <c r="I58" s="437">
        <f t="shared" si="4"/>
        <v>74.539999999999992</v>
      </c>
      <c r="J58" s="407">
        <f t="shared" si="5"/>
        <v>112.94</v>
      </c>
      <c r="K58" s="408">
        <v>9</v>
      </c>
      <c r="L58" s="136"/>
    </row>
    <row r="59" spans="1:12" ht="14.4">
      <c r="A59" s="133">
        <v>11</v>
      </c>
      <c r="B59" s="403" t="s">
        <v>267</v>
      </c>
      <c r="C59" s="404">
        <v>38.89</v>
      </c>
      <c r="D59" s="405">
        <v>11</v>
      </c>
      <c r="E59" s="404">
        <v>38.71</v>
      </c>
      <c r="F59" s="405">
        <v>13</v>
      </c>
      <c r="G59" s="404">
        <v>37.299999999999997</v>
      </c>
      <c r="H59" s="405">
        <v>10</v>
      </c>
      <c r="I59" s="406">
        <f t="shared" si="4"/>
        <v>76.009999999999991</v>
      </c>
      <c r="J59" s="407">
        <f t="shared" si="5"/>
        <v>114.89999999999999</v>
      </c>
      <c r="K59" s="408">
        <v>10</v>
      </c>
      <c r="L59" s="136"/>
    </row>
    <row r="60" spans="1:12" ht="14.4">
      <c r="A60" s="133">
        <v>12</v>
      </c>
      <c r="B60" s="409" t="s">
        <v>283</v>
      </c>
      <c r="C60" s="404">
        <v>38.22</v>
      </c>
      <c r="D60" s="405">
        <v>9</v>
      </c>
      <c r="E60" s="404">
        <v>38.06</v>
      </c>
      <c r="F60" s="405">
        <v>11</v>
      </c>
      <c r="G60" s="404">
        <v>40.659999999999997</v>
      </c>
      <c r="H60" s="405">
        <v>14</v>
      </c>
      <c r="I60" s="437">
        <f t="shared" si="4"/>
        <v>76.28</v>
      </c>
      <c r="J60" s="407">
        <f t="shared" si="5"/>
        <v>116.94</v>
      </c>
      <c r="K60" s="408">
        <v>12</v>
      </c>
      <c r="L60" s="136"/>
    </row>
    <row r="61" spans="1:12" ht="14.4">
      <c r="A61" s="133">
        <v>13</v>
      </c>
      <c r="B61" s="409" t="s">
        <v>121</v>
      </c>
      <c r="C61" s="404">
        <v>39</v>
      </c>
      <c r="D61" s="405">
        <v>13</v>
      </c>
      <c r="E61" s="404">
        <v>39.96</v>
      </c>
      <c r="F61" s="405">
        <v>15</v>
      </c>
      <c r="G61" s="404">
        <v>39.369999999999997</v>
      </c>
      <c r="H61" s="405">
        <v>11</v>
      </c>
      <c r="I61" s="406">
        <f t="shared" si="4"/>
        <v>78.37</v>
      </c>
      <c r="J61" s="407">
        <f t="shared" si="5"/>
        <v>118.33000000000001</v>
      </c>
      <c r="K61" s="408">
        <v>13</v>
      </c>
      <c r="L61" s="136"/>
    </row>
    <row r="62" spans="1:12" ht="14.4">
      <c r="A62" s="133">
        <v>14</v>
      </c>
      <c r="B62" s="409" t="s">
        <v>199</v>
      </c>
      <c r="C62" s="404">
        <v>41.54</v>
      </c>
      <c r="D62" s="405">
        <v>15</v>
      </c>
      <c r="E62" s="404">
        <v>38.58</v>
      </c>
      <c r="F62" s="405">
        <v>12</v>
      </c>
      <c r="G62" s="404">
        <v>40</v>
      </c>
      <c r="H62" s="405">
        <v>13</v>
      </c>
      <c r="I62" s="406">
        <f t="shared" si="4"/>
        <v>78.580000000000013</v>
      </c>
      <c r="J62" s="407">
        <f t="shared" si="5"/>
        <v>120.12</v>
      </c>
      <c r="K62" s="408">
        <v>14</v>
      </c>
      <c r="L62" s="136"/>
    </row>
    <row r="63" spans="1:12" ht="14.4">
      <c r="A63" s="133">
        <v>15</v>
      </c>
      <c r="B63" s="409" t="s">
        <v>206</v>
      </c>
      <c r="C63" s="404">
        <v>40.659999999999997</v>
      </c>
      <c r="D63" s="405">
        <v>14</v>
      </c>
      <c r="E63" s="404">
        <v>40.61</v>
      </c>
      <c r="F63" s="405">
        <v>16</v>
      </c>
      <c r="G63" s="404">
        <v>39.72</v>
      </c>
      <c r="H63" s="405">
        <v>12</v>
      </c>
      <c r="I63" s="437">
        <f t="shared" si="4"/>
        <v>80.33</v>
      </c>
      <c r="J63" s="407">
        <f t="shared" si="5"/>
        <v>120.99</v>
      </c>
      <c r="K63" s="408">
        <v>15</v>
      </c>
      <c r="L63" s="136"/>
    </row>
    <row r="64" spans="1:12" ht="14.4">
      <c r="A64" s="133">
        <v>16</v>
      </c>
      <c r="B64" s="403" t="s">
        <v>143</v>
      </c>
      <c r="C64" s="449"/>
      <c r="D64" s="405" t="s">
        <v>276</v>
      </c>
      <c r="E64" s="449">
        <v>39.630000000000003</v>
      </c>
      <c r="F64" s="405">
        <v>14</v>
      </c>
      <c r="G64" s="449">
        <v>41.46</v>
      </c>
      <c r="H64" s="405">
        <v>16</v>
      </c>
      <c r="I64" s="437">
        <f>C64+E64+G64</f>
        <v>81.09</v>
      </c>
      <c r="J64" s="407" t="s">
        <v>179</v>
      </c>
      <c r="K64" s="408" t="s">
        <v>276</v>
      </c>
      <c r="L64" s="136"/>
    </row>
    <row r="65" spans="1:12" ht="14.4">
      <c r="A65" s="133">
        <v>17</v>
      </c>
      <c r="B65" s="409" t="s">
        <v>252</v>
      </c>
      <c r="C65" s="404">
        <v>42.56</v>
      </c>
      <c r="D65" s="405">
        <v>17</v>
      </c>
      <c r="E65" s="404">
        <v>42.19</v>
      </c>
      <c r="F65" s="405">
        <v>19</v>
      </c>
      <c r="G65" s="404">
        <v>41.32</v>
      </c>
      <c r="H65" s="405">
        <v>15</v>
      </c>
      <c r="I65" s="437">
        <f>C65+E65+G65-MAX(E65,G65,C65)</f>
        <v>83.509999999999991</v>
      </c>
      <c r="J65" s="407">
        <f>C65+E65+G65</f>
        <v>126.07</v>
      </c>
      <c r="K65" s="408">
        <v>16</v>
      </c>
      <c r="L65" s="136"/>
    </row>
    <row r="66" spans="1:12" ht="14.4">
      <c r="A66" s="133">
        <v>18</v>
      </c>
      <c r="B66" s="403" t="s">
        <v>131</v>
      </c>
      <c r="C66" s="404">
        <v>42.05</v>
      </c>
      <c r="D66" s="405">
        <v>16</v>
      </c>
      <c r="E66" s="404">
        <v>41.63</v>
      </c>
      <c r="F66" s="405">
        <v>17</v>
      </c>
      <c r="G66" s="404">
        <v>52.43</v>
      </c>
      <c r="H66" s="405">
        <v>27</v>
      </c>
      <c r="I66" s="406">
        <f>C66+E66+G66-MAX(E66,G66,C66)</f>
        <v>83.68</v>
      </c>
      <c r="J66" s="407">
        <f>C66+E66+G66</f>
        <v>136.11000000000001</v>
      </c>
      <c r="K66" s="408">
        <v>23</v>
      </c>
      <c r="L66" s="136"/>
    </row>
    <row r="67" spans="1:12" ht="14.4">
      <c r="A67" s="133">
        <v>19</v>
      </c>
      <c r="B67" s="403" t="s">
        <v>204</v>
      </c>
      <c r="C67" s="404">
        <v>43.65</v>
      </c>
      <c r="D67" s="405">
        <v>20</v>
      </c>
      <c r="E67" s="404">
        <v>41.92</v>
      </c>
      <c r="F67" s="405">
        <v>18</v>
      </c>
      <c r="G67" s="404">
        <v>41.87</v>
      </c>
      <c r="H67" s="405">
        <v>17</v>
      </c>
      <c r="I67" s="437">
        <f>C67+E67+G67-MAX(E67,G67,C67)</f>
        <v>83.789999999999992</v>
      </c>
      <c r="J67" s="407">
        <f>C67+E67+G67</f>
        <v>127.44</v>
      </c>
      <c r="K67" s="408">
        <v>18</v>
      </c>
      <c r="L67" s="136"/>
    </row>
    <row r="68" spans="1:12" ht="14.4">
      <c r="A68" s="133">
        <v>20</v>
      </c>
      <c r="B68" s="409" t="s">
        <v>120</v>
      </c>
      <c r="C68" s="404">
        <v>44.71</v>
      </c>
      <c r="D68" s="405">
        <v>22</v>
      </c>
      <c r="E68" s="404">
        <v>42.26</v>
      </c>
      <c r="F68" s="405">
        <v>20</v>
      </c>
      <c r="G68" s="404">
        <v>42.18</v>
      </c>
      <c r="H68" s="405">
        <v>20</v>
      </c>
      <c r="I68" s="406">
        <f>E68+G68</f>
        <v>84.44</v>
      </c>
      <c r="J68" s="407">
        <f>C68+E68+G68</f>
        <v>129.15</v>
      </c>
      <c r="K68" s="408">
        <v>19</v>
      </c>
      <c r="L68" s="136"/>
    </row>
    <row r="69" spans="1:12" ht="14.4">
      <c r="A69" s="133">
        <v>21</v>
      </c>
      <c r="B69" s="403" t="s">
        <v>173</v>
      </c>
      <c r="C69" s="404">
        <v>42.66</v>
      </c>
      <c r="D69" s="405">
        <v>18</v>
      </c>
      <c r="E69" s="404">
        <v>42.6</v>
      </c>
      <c r="F69" s="405">
        <v>21</v>
      </c>
      <c r="G69" s="404">
        <v>41.98</v>
      </c>
      <c r="H69" s="405">
        <v>19</v>
      </c>
      <c r="I69" s="406">
        <f>C69+E69+G69-MAX(E69,G69,C69)</f>
        <v>84.579999999999984</v>
      </c>
      <c r="J69" s="407">
        <f>C69+E69+G69</f>
        <v>127.23999999999998</v>
      </c>
      <c r="K69" s="408">
        <v>17</v>
      </c>
      <c r="L69" s="136"/>
    </row>
    <row r="70" spans="1:12" ht="14.4">
      <c r="A70" s="133">
        <v>22</v>
      </c>
      <c r="B70" s="409" t="s">
        <v>138</v>
      </c>
      <c r="C70" s="404"/>
      <c r="D70" s="405" t="s">
        <v>276</v>
      </c>
      <c r="E70" s="404">
        <v>42.95</v>
      </c>
      <c r="F70" s="405">
        <v>22</v>
      </c>
      <c r="G70" s="404">
        <v>41.97</v>
      </c>
      <c r="H70" s="405">
        <v>18</v>
      </c>
      <c r="I70" s="406">
        <f>C70+E70+G70</f>
        <v>84.92</v>
      </c>
      <c r="J70" s="407" t="s">
        <v>275</v>
      </c>
      <c r="K70" s="408" t="s">
        <v>276</v>
      </c>
      <c r="L70" s="136"/>
    </row>
    <row r="71" spans="1:12" ht="14.4">
      <c r="A71" s="133">
        <v>23</v>
      </c>
      <c r="B71" s="409" t="s">
        <v>202</v>
      </c>
      <c r="C71" s="404">
        <v>47.91</v>
      </c>
      <c r="D71" s="405">
        <v>24</v>
      </c>
      <c r="E71" s="404">
        <v>43</v>
      </c>
      <c r="F71" s="405">
        <v>23</v>
      </c>
      <c r="G71" s="404">
        <v>42.56</v>
      </c>
      <c r="H71" s="405">
        <v>21</v>
      </c>
      <c r="I71" s="406">
        <f>C71+E71+G71-MAX(E71,G71,C71)</f>
        <v>85.56</v>
      </c>
      <c r="J71" s="407">
        <f>C71+E71+G71</f>
        <v>133.47</v>
      </c>
      <c r="K71" s="408">
        <v>22</v>
      </c>
      <c r="L71" s="136"/>
    </row>
    <row r="72" spans="1:12" ht="14.4">
      <c r="A72" s="133">
        <v>24</v>
      </c>
      <c r="B72" s="409" t="s">
        <v>200</v>
      </c>
      <c r="C72" s="404">
        <v>43.64</v>
      </c>
      <c r="D72" s="405">
        <v>19</v>
      </c>
      <c r="E72" s="404">
        <v>43.1</v>
      </c>
      <c r="F72" s="405">
        <v>24</v>
      </c>
      <c r="G72" s="404">
        <v>43.01</v>
      </c>
      <c r="H72" s="405">
        <v>22</v>
      </c>
      <c r="I72" s="406">
        <f>C72+E72+G72-MAX(E72,G72,C72)</f>
        <v>86.11</v>
      </c>
      <c r="J72" s="407">
        <f>C72+E72+G72</f>
        <v>129.75</v>
      </c>
      <c r="K72" s="408">
        <v>20</v>
      </c>
      <c r="L72" s="136"/>
    </row>
    <row r="73" spans="1:12" ht="14.4">
      <c r="A73" s="133">
        <v>25</v>
      </c>
      <c r="B73" s="409" t="s">
        <v>201</v>
      </c>
      <c r="C73" s="404">
        <v>44.21</v>
      </c>
      <c r="D73" s="405">
        <v>21</v>
      </c>
      <c r="E73" s="404">
        <v>43.68</v>
      </c>
      <c r="F73" s="405">
        <v>25</v>
      </c>
      <c r="G73" s="404">
        <v>43.46</v>
      </c>
      <c r="H73" s="405">
        <v>23</v>
      </c>
      <c r="I73" s="406">
        <f>C73+E73+G73-MAX(E73,G73,C73)</f>
        <v>87.139999999999986</v>
      </c>
      <c r="J73" s="407">
        <f>C73+E73+G73</f>
        <v>131.35</v>
      </c>
      <c r="K73" s="408">
        <v>21</v>
      </c>
      <c r="L73" s="136"/>
    </row>
    <row r="74" spans="1:12" ht="14.4">
      <c r="A74" s="133">
        <v>26</v>
      </c>
      <c r="B74" s="409" t="s">
        <v>183</v>
      </c>
      <c r="C74" s="404">
        <v>47.5</v>
      </c>
      <c r="D74" s="405">
        <v>23</v>
      </c>
      <c r="E74" s="404">
        <v>46.35</v>
      </c>
      <c r="F74" s="405">
        <v>26</v>
      </c>
      <c r="G74" s="404">
        <v>44.28</v>
      </c>
      <c r="H74" s="405">
        <v>24</v>
      </c>
      <c r="I74" s="406">
        <f>C74+E74+G74-MAX(E74,G74,C74)</f>
        <v>90.63</v>
      </c>
      <c r="J74" s="407">
        <f>C74+E74+G74</f>
        <v>138.13</v>
      </c>
      <c r="K74" s="408">
        <v>24</v>
      </c>
      <c r="L74" s="136"/>
    </row>
    <row r="75" spans="1:12" ht="14.4">
      <c r="A75" s="133">
        <v>27</v>
      </c>
      <c r="B75" s="403" t="s">
        <v>207</v>
      </c>
      <c r="C75" s="404">
        <v>58.98</v>
      </c>
      <c r="D75" s="405">
        <v>25</v>
      </c>
      <c r="E75" s="404">
        <v>54.29</v>
      </c>
      <c r="F75" s="405">
        <v>28</v>
      </c>
      <c r="G75" s="404">
        <v>49.75</v>
      </c>
      <c r="H75" s="405">
        <v>26</v>
      </c>
      <c r="I75" s="437">
        <f>C75+E75+G75-MAX(E75,G75,C75)</f>
        <v>104.03999999999999</v>
      </c>
      <c r="J75" s="407">
        <f>C75+E75+G75</f>
        <v>163.01999999999998</v>
      </c>
      <c r="K75" s="408">
        <v>25</v>
      </c>
      <c r="L75" s="136"/>
    </row>
    <row r="76" spans="1:12" ht="14.4">
      <c r="A76" s="133">
        <v>28</v>
      </c>
      <c r="B76" s="403" t="s">
        <v>144</v>
      </c>
      <c r="C76" s="449"/>
      <c r="D76" s="405" t="s">
        <v>276</v>
      </c>
      <c r="E76" s="449">
        <v>53.58</v>
      </c>
      <c r="F76" s="405">
        <v>27</v>
      </c>
      <c r="G76" s="449">
        <v>54.73</v>
      </c>
      <c r="H76" s="405">
        <v>28</v>
      </c>
      <c r="I76" s="437">
        <f>C76+E76+G76</f>
        <v>108.31</v>
      </c>
      <c r="J76" s="407" t="s">
        <v>179</v>
      </c>
      <c r="K76" s="408" t="s">
        <v>276</v>
      </c>
      <c r="L76" s="136"/>
    </row>
    <row r="77" spans="1:12" ht="14.4">
      <c r="A77" s="133">
        <v>29</v>
      </c>
      <c r="B77" s="409" t="s">
        <v>208</v>
      </c>
      <c r="C77" s="404">
        <v>60.45</v>
      </c>
      <c r="D77" s="405">
        <v>26</v>
      </c>
      <c r="E77" s="404">
        <v>56.27</v>
      </c>
      <c r="F77" s="405">
        <v>29</v>
      </c>
      <c r="G77" s="404">
        <v>60.17</v>
      </c>
      <c r="H77" s="405">
        <v>29</v>
      </c>
      <c r="I77" s="437">
        <f>C77+E77+G77-MAX(E77,G77,C77)</f>
        <v>116.43999999999998</v>
      </c>
      <c r="J77" s="407">
        <f>C77+E77+G77</f>
        <v>176.89</v>
      </c>
      <c r="K77" s="408">
        <v>26</v>
      </c>
      <c r="L77" s="136"/>
    </row>
    <row r="78" spans="1:12" ht="14.4">
      <c r="A78" s="133">
        <v>30</v>
      </c>
      <c r="B78" s="409" t="s">
        <v>209</v>
      </c>
      <c r="C78" s="404">
        <v>69.16</v>
      </c>
      <c r="D78" s="405">
        <v>27</v>
      </c>
      <c r="E78" s="404">
        <v>78.67</v>
      </c>
      <c r="F78" s="405">
        <v>30</v>
      </c>
      <c r="G78" s="404">
        <v>74.2</v>
      </c>
      <c r="H78" s="405">
        <v>30</v>
      </c>
      <c r="I78" s="437">
        <f>C78+E78+G78-MAX(E78,G78,C78)</f>
        <v>143.35999999999996</v>
      </c>
      <c r="J78" s="407">
        <f>C78+E78+G78</f>
        <v>222.02999999999997</v>
      </c>
      <c r="K78" s="408">
        <v>27</v>
      </c>
      <c r="L78" s="136"/>
    </row>
    <row r="79" spans="1:12" ht="14.4">
      <c r="A79" s="133">
        <v>31</v>
      </c>
      <c r="B79" s="403" t="s">
        <v>280</v>
      </c>
      <c r="C79" s="404">
        <v>105.64</v>
      </c>
      <c r="D79" s="405">
        <v>28</v>
      </c>
      <c r="E79" s="404">
        <v>101.5</v>
      </c>
      <c r="F79" s="405">
        <v>31</v>
      </c>
      <c r="G79" s="404">
        <v>116</v>
      </c>
      <c r="H79" s="405">
        <v>31</v>
      </c>
      <c r="I79" s="437">
        <f>C79+E79+G79-MAX(E79,G79,C79)</f>
        <v>207.14</v>
      </c>
      <c r="J79" s="407">
        <f>C79+E79+G79</f>
        <v>323.14</v>
      </c>
      <c r="K79" s="408">
        <v>28</v>
      </c>
      <c r="L79" s="136"/>
    </row>
    <row r="80" spans="1:12" ht="14.4">
      <c r="A80" s="133">
        <v>32</v>
      </c>
      <c r="B80" s="137" t="s">
        <v>207</v>
      </c>
      <c r="C80" s="141">
        <v>34.770000000000003</v>
      </c>
      <c r="D80" s="132">
        <v>31</v>
      </c>
      <c r="E80" s="141">
        <v>30.82</v>
      </c>
      <c r="F80" s="132">
        <v>32</v>
      </c>
      <c r="G80" s="141">
        <v>29.85</v>
      </c>
      <c r="H80" s="132">
        <v>27</v>
      </c>
      <c r="I80" s="140">
        <v>60.669999999999995</v>
      </c>
      <c r="J80" s="134">
        <v>95.44</v>
      </c>
      <c r="K80" s="134"/>
      <c r="L80" s="136"/>
    </row>
    <row r="81" spans="1:12" ht="14.4">
      <c r="A81" s="133">
        <v>33</v>
      </c>
      <c r="B81" s="138" t="s">
        <v>203</v>
      </c>
      <c r="C81" s="141">
        <v>39.869999999999997</v>
      </c>
      <c r="D81" s="132">
        <v>33</v>
      </c>
      <c r="E81" s="141">
        <v>31.85</v>
      </c>
      <c r="F81" s="132">
        <v>33</v>
      </c>
      <c r="G81" s="141">
        <v>31.43</v>
      </c>
      <c r="H81" s="132">
        <v>31</v>
      </c>
      <c r="I81" s="139">
        <v>63.280000000000008</v>
      </c>
      <c r="J81" s="134">
        <v>103.15</v>
      </c>
      <c r="K81" s="134"/>
      <c r="L81" s="136"/>
    </row>
    <row r="82" spans="1:12" ht="14.4">
      <c r="A82" s="133">
        <v>34</v>
      </c>
      <c r="B82" s="138" t="s">
        <v>183</v>
      </c>
      <c r="C82" s="141">
        <v>46.36</v>
      </c>
      <c r="D82" s="132">
        <v>36</v>
      </c>
      <c r="E82" s="141">
        <v>36.549999999999997</v>
      </c>
      <c r="F82" s="132">
        <v>34</v>
      </c>
      <c r="G82" s="141">
        <v>35.64</v>
      </c>
      <c r="H82" s="132">
        <v>32</v>
      </c>
      <c r="I82" s="139">
        <v>72.19</v>
      </c>
      <c r="J82" s="134">
        <v>118.55</v>
      </c>
      <c r="K82" s="134"/>
      <c r="L82" s="136"/>
    </row>
    <row r="83" spans="1:12" ht="14.4">
      <c r="A83" s="133">
        <v>35</v>
      </c>
      <c r="B83" s="137" t="s">
        <v>144</v>
      </c>
      <c r="C83" s="141">
        <v>39.29</v>
      </c>
      <c r="D83" s="132">
        <v>32</v>
      </c>
      <c r="E83" s="141">
        <v>38.54</v>
      </c>
      <c r="F83" s="132">
        <v>35</v>
      </c>
      <c r="G83" s="141">
        <v>42.11</v>
      </c>
      <c r="H83" s="132">
        <v>35</v>
      </c>
      <c r="I83" s="140">
        <v>77.83</v>
      </c>
      <c r="J83" s="134">
        <v>119.94</v>
      </c>
      <c r="K83" s="134"/>
      <c r="L83" s="136"/>
    </row>
    <row r="84" spans="1:12" ht="14.4">
      <c r="A84" s="133">
        <v>36</v>
      </c>
      <c r="B84" s="138" t="s">
        <v>208</v>
      </c>
      <c r="C84" s="141">
        <v>41.39</v>
      </c>
      <c r="D84" s="132">
        <v>34</v>
      </c>
      <c r="E84" s="141">
        <v>40.729999999999997</v>
      </c>
      <c r="F84" s="132">
        <v>36</v>
      </c>
      <c r="G84" s="141">
        <v>41.36</v>
      </c>
      <c r="H84" s="132">
        <v>34</v>
      </c>
      <c r="I84" s="140">
        <v>82.09</v>
      </c>
      <c r="J84" s="134">
        <v>123.48</v>
      </c>
      <c r="K84" s="134"/>
      <c r="L84" s="136"/>
    </row>
    <row r="85" spans="1:12" ht="14.4">
      <c r="A85" s="133">
        <v>37</v>
      </c>
      <c r="B85" s="138" t="s">
        <v>119</v>
      </c>
      <c r="C85" s="141">
        <v>46.15</v>
      </c>
      <c r="D85" s="132">
        <v>35</v>
      </c>
      <c r="E85" s="141">
        <v>46.4</v>
      </c>
      <c r="F85" s="132">
        <v>37</v>
      </c>
      <c r="G85" s="141">
        <v>52.82</v>
      </c>
      <c r="H85" s="132">
        <v>36</v>
      </c>
      <c r="I85" s="140">
        <v>92.550000000000011</v>
      </c>
      <c r="J85" s="134">
        <v>145.37</v>
      </c>
      <c r="K85" s="134"/>
      <c r="L85" s="136"/>
    </row>
    <row r="86" spans="1:12" ht="14.4">
      <c r="A86" s="133">
        <v>38</v>
      </c>
      <c r="B86" s="138" t="s">
        <v>209</v>
      </c>
      <c r="C86" s="141">
        <v>60.4</v>
      </c>
      <c r="D86" s="132">
        <v>37</v>
      </c>
      <c r="E86" s="141">
        <v>56.82</v>
      </c>
      <c r="F86" s="132">
        <v>38</v>
      </c>
      <c r="G86" s="141">
        <v>57.76</v>
      </c>
      <c r="H86" s="132">
        <v>37</v>
      </c>
      <c r="I86" s="140">
        <v>114.57999999999998</v>
      </c>
      <c r="J86" s="134">
        <v>174.98</v>
      </c>
      <c r="K86" s="134"/>
      <c r="L86" s="136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opLeftCell="A70" zoomScale="96" zoomScaleNormal="96" workbookViewId="0">
      <selection activeCell="F85" sqref="F85"/>
    </sheetView>
  </sheetViews>
  <sheetFormatPr defaultRowHeight="13.2"/>
  <cols>
    <col min="1" max="1" width="21.33203125" customWidth="1"/>
    <col min="2" max="2" width="17.33203125" customWidth="1"/>
    <col min="3" max="3" width="13.109375" customWidth="1"/>
    <col min="4" max="4" width="13" customWidth="1"/>
    <col min="5" max="5" width="18" customWidth="1"/>
    <col min="6" max="6" width="14.109375" customWidth="1"/>
    <col min="7" max="7" width="13.5546875" customWidth="1"/>
    <col min="8" max="8" width="14.88671875" customWidth="1"/>
    <col min="9" max="9" width="9.33203125" customWidth="1"/>
  </cols>
  <sheetData>
    <row r="1" spans="1:11" ht="17.399999999999999">
      <c r="A1" s="704" t="s">
        <v>285</v>
      </c>
      <c r="B1" s="705"/>
      <c r="C1" s="705"/>
      <c r="D1" s="705"/>
      <c r="E1" s="705"/>
      <c r="F1" s="705"/>
      <c r="G1" s="705"/>
    </row>
    <row r="2" spans="1:11">
      <c r="F2" s="2"/>
    </row>
    <row r="3" spans="1:11" s="10" customFormat="1" ht="18" customHeight="1">
      <c r="A3" s="479" t="s">
        <v>58</v>
      </c>
      <c r="B3" s="158" t="s">
        <v>211</v>
      </c>
      <c r="C3" s="158" t="s">
        <v>183</v>
      </c>
      <c r="D3" s="158" t="s">
        <v>214</v>
      </c>
      <c r="E3" s="158" t="s">
        <v>305</v>
      </c>
      <c r="F3" s="158" t="s">
        <v>215</v>
      </c>
      <c r="G3" s="158" t="s">
        <v>173</v>
      </c>
      <c r="H3" s="153"/>
      <c r="I3" s="158" t="s">
        <v>59</v>
      </c>
      <c r="J3" s="158" t="s">
        <v>213</v>
      </c>
      <c r="K3" s="158" t="s">
        <v>46</v>
      </c>
    </row>
    <row r="4" spans="1:11" ht="18" customHeight="1">
      <c r="A4" s="154" t="s">
        <v>211</v>
      </c>
      <c r="B4" s="155"/>
      <c r="C4" s="156" t="s">
        <v>78</v>
      </c>
      <c r="D4" s="157" t="s">
        <v>76</v>
      </c>
      <c r="E4" s="156" t="s">
        <v>77</v>
      </c>
      <c r="F4" s="156" t="s">
        <v>77</v>
      </c>
      <c r="G4" s="156" t="s">
        <v>77</v>
      </c>
      <c r="H4" s="156"/>
      <c r="I4" s="153">
        <v>8</v>
      </c>
      <c r="J4" s="508" t="s">
        <v>306</v>
      </c>
      <c r="K4" s="153" t="s">
        <v>7</v>
      </c>
    </row>
    <row r="5" spans="1:11" ht="18" customHeight="1">
      <c r="A5" s="154" t="s">
        <v>183</v>
      </c>
      <c r="B5" s="157" t="s">
        <v>79</v>
      </c>
      <c r="C5" s="155"/>
      <c r="D5" s="157" t="s">
        <v>76</v>
      </c>
      <c r="E5" s="157" t="s">
        <v>76</v>
      </c>
      <c r="F5" s="156" t="s">
        <v>77</v>
      </c>
      <c r="G5" s="156" t="s">
        <v>78</v>
      </c>
      <c r="H5" s="156"/>
      <c r="I5" s="153">
        <v>4</v>
      </c>
      <c r="J5" s="508" t="s">
        <v>307</v>
      </c>
      <c r="K5" s="153" t="s">
        <v>8</v>
      </c>
    </row>
    <row r="6" spans="1:11" ht="18" customHeight="1">
      <c r="A6" s="154" t="s">
        <v>214</v>
      </c>
      <c r="B6" s="156" t="s">
        <v>77</v>
      </c>
      <c r="C6" s="156" t="s">
        <v>77</v>
      </c>
      <c r="D6" s="155"/>
      <c r="E6" s="156" t="s">
        <v>77</v>
      </c>
      <c r="F6" s="156" t="s">
        <v>77</v>
      </c>
      <c r="G6" s="156" t="s">
        <v>77</v>
      </c>
      <c r="H6" s="157"/>
      <c r="I6" s="153">
        <v>10</v>
      </c>
      <c r="J6" s="508" t="s">
        <v>308</v>
      </c>
      <c r="K6" s="153" t="s">
        <v>6</v>
      </c>
    </row>
    <row r="7" spans="1:11" ht="18" customHeight="1">
      <c r="A7" s="154" t="s">
        <v>305</v>
      </c>
      <c r="B7" s="157" t="s">
        <v>76</v>
      </c>
      <c r="C7" s="156" t="s">
        <v>77</v>
      </c>
      <c r="D7" s="157" t="s">
        <v>76</v>
      </c>
      <c r="E7" s="155"/>
      <c r="F7" s="157" t="s">
        <v>79</v>
      </c>
      <c r="G7" s="157" t="s">
        <v>76</v>
      </c>
      <c r="H7" s="157"/>
      <c r="I7" s="153">
        <v>2</v>
      </c>
      <c r="J7" s="508" t="s">
        <v>309</v>
      </c>
      <c r="K7" s="153" t="s">
        <v>11</v>
      </c>
    </row>
    <row r="8" spans="1:11" ht="18" customHeight="1">
      <c r="A8" s="154" t="s">
        <v>215</v>
      </c>
      <c r="B8" s="157" t="s">
        <v>76</v>
      </c>
      <c r="C8" s="157" t="s">
        <v>76</v>
      </c>
      <c r="D8" s="157" t="s">
        <v>76</v>
      </c>
      <c r="E8" s="156" t="s">
        <v>78</v>
      </c>
      <c r="F8" s="155"/>
      <c r="G8" s="156" t="s">
        <v>77</v>
      </c>
      <c r="H8" s="156"/>
      <c r="I8" s="153">
        <v>4</v>
      </c>
      <c r="J8" s="509" t="s">
        <v>310</v>
      </c>
      <c r="K8" s="153" t="s">
        <v>9</v>
      </c>
    </row>
    <row r="9" spans="1:11" ht="18" customHeight="1">
      <c r="A9" s="154" t="s">
        <v>173</v>
      </c>
      <c r="B9" s="157" t="s">
        <v>76</v>
      </c>
      <c r="C9" s="157" t="s">
        <v>79</v>
      </c>
      <c r="D9" s="157" t="s">
        <v>76</v>
      </c>
      <c r="E9" s="156" t="s">
        <v>77</v>
      </c>
      <c r="F9" s="157" t="s">
        <v>76</v>
      </c>
      <c r="G9" s="155"/>
      <c r="H9" s="157"/>
      <c r="I9" s="153">
        <v>2</v>
      </c>
      <c r="J9" s="509" t="s">
        <v>309</v>
      </c>
      <c r="K9" s="153" t="s">
        <v>10</v>
      </c>
    </row>
    <row r="10" spans="1:11" ht="18" customHeight="1">
      <c r="A10" s="146"/>
      <c r="B10" s="144"/>
      <c r="C10" s="144"/>
      <c r="D10" s="145"/>
      <c r="E10" s="145"/>
      <c r="F10" s="144"/>
      <c r="G10" s="144"/>
      <c r="H10" s="144"/>
      <c r="I10" s="143"/>
      <c r="J10" s="143"/>
      <c r="K10" s="143"/>
    </row>
    <row r="11" spans="1:11" ht="18" customHeight="1">
      <c r="A11" s="478" t="s">
        <v>60</v>
      </c>
      <c r="B11" s="158" t="s">
        <v>311</v>
      </c>
      <c r="C11" s="158" t="s">
        <v>172</v>
      </c>
      <c r="D11" s="158" t="s">
        <v>312</v>
      </c>
      <c r="E11" s="158" t="s">
        <v>313</v>
      </c>
      <c r="F11" s="158" t="s">
        <v>210</v>
      </c>
      <c r="G11" s="158" t="s">
        <v>314</v>
      </c>
      <c r="H11" s="158" t="s">
        <v>315</v>
      </c>
      <c r="I11" s="158" t="s">
        <v>59</v>
      </c>
      <c r="J11" s="158" t="s">
        <v>213</v>
      </c>
      <c r="K11" s="158" t="s">
        <v>46</v>
      </c>
    </row>
    <row r="12" spans="1:11" ht="18" customHeight="1">
      <c r="A12" s="154" t="s">
        <v>311</v>
      </c>
      <c r="B12" s="155"/>
      <c r="C12" s="156" t="s">
        <v>77</v>
      </c>
      <c r="D12" s="156" t="s">
        <v>77</v>
      </c>
      <c r="E12" s="156" t="s">
        <v>77</v>
      </c>
      <c r="F12" s="156" t="s">
        <v>76</v>
      </c>
      <c r="G12" s="156" t="s">
        <v>77</v>
      </c>
      <c r="H12" s="156" t="s">
        <v>76</v>
      </c>
      <c r="I12" s="153">
        <v>8</v>
      </c>
      <c r="J12" s="508" t="s">
        <v>304</v>
      </c>
      <c r="K12" s="153" t="s">
        <v>8</v>
      </c>
    </row>
    <row r="13" spans="1:11" s="10" customFormat="1" ht="18" customHeight="1">
      <c r="A13" s="154" t="s">
        <v>172</v>
      </c>
      <c r="B13" s="157" t="s">
        <v>76</v>
      </c>
      <c r="C13" s="155"/>
      <c r="D13" s="157" t="s">
        <v>79</v>
      </c>
      <c r="E13" s="157" t="s">
        <v>79</v>
      </c>
      <c r="F13" s="157" t="s">
        <v>76</v>
      </c>
      <c r="G13" s="156" t="s">
        <v>78</v>
      </c>
      <c r="H13" s="157" t="s">
        <v>76</v>
      </c>
      <c r="I13" s="153">
        <v>2</v>
      </c>
      <c r="J13" s="508" t="s">
        <v>316</v>
      </c>
      <c r="K13" s="153" t="s">
        <v>11</v>
      </c>
    </row>
    <row r="14" spans="1:11" ht="18" customHeight="1">
      <c r="A14" s="154" t="s">
        <v>312</v>
      </c>
      <c r="B14" s="157" t="s">
        <v>76</v>
      </c>
      <c r="C14" s="156" t="s">
        <v>78</v>
      </c>
      <c r="D14" s="155"/>
      <c r="E14" s="157" t="s">
        <v>79</v>
      </c>
      <c r="F14" s="156" t="s">
        <v>76</v>
      </c>
      <c r="G14" s="156" t="s">
        <v>77</v>
      </c>
      <c r="H14" s="157" t="s">
        <v>76</v>
      </c>
      <c r="I14" s="153">
        <v>4</v>
      </c>
      <c r="J14" s="508" t="s">
        <v>317</v>
      </c>
      <c r="K14" s="153" t="s">
        <v>10</v>
      </c>
    </row>
    <row r="15" spans="1:11" ht="18" customHeight="1">
      <c r="A15" s="154" t="s">
        <v>313</v>
      </c>
      <c r="B15" s="157" t="s">
        <v>76</v>
      </c>
      <c r="C15" s="156" t="s">
        <v>78</v>
      </c>
      <c r="D15" s="156" t="s">
        <v>78</v>
      </c>
      <c r="E15" s="155"/>
      <c r="F15" s="156" t="s">
        <v>76</v>
      </c>
      <c r="G15" s="156" t="s">
        <v>77</v>
      </c>
      <c r="H15" s="157" t="s">
        <v>76</v>
      </c>
      <c r="I15" s="153">
        <v>6</v>
      </c>
      <c r="J15" s="509" t="s">
        <v>318</v>
      </c>
      <c r="K15" s="153" t="s">
        <v>9</v>
      </c>
    </row>
    <row r="16" spans="1:11" ht="18" customHeight="1">
      <c r="A16" s="154" t="s">
        <v>210</v>
      </c>
      <c r="B16" s="156" t="s">
        <v>77</v>
      </c>
      <c r="C16" s="156" t="s">
        <v>77</v>
      </c>
      <c r="D16" s="156" t="s">
        <v>77</v>
      </c>
      <c r="E16" s="156" t="s">
        <v>77</v>
      </c>
      <c r="F16" s="155"/>
      <c r="G16" s="156" t="s">
        <v>77</v>
      </c>
      <c r="H16" s="157" t="s">
        <v>79</v>
      </c>
      <c r="I16" s="153">
        <v>10</v>
      </c>
      <c r="J16" s="509" t="s">
        <v>319</v>
      </c>
      <c r="K16" s="153" t="s">
        <v>7</v>
      </c>
    </row>
    <row r="17" spans="1:11" ht="18" customHeight="1">
      <c r="A17" s="154" t="s">
        <v>314</v>
      </c>
      <c r="B17" s="157" t="s">
        <v>76</v>
      </c>
      <c r="C17" s="157" t="s">
        <v>79</v>
      </c>
      <c r="D17" s="157" t="s">
        <v>76</v>
      </c>
      <c r="E17" s="156" t="s">
        <v>76</v>
      </c>
      <c r="F17" s="157" t="s">
        <v>76</v>
      </c>
      <c r="G17" s="155"/>
      <c r="H17" s="157" t="s">
        <v>76</v>
      </c>
      <c r="I17" s="153">
        <v>0</v>
      </c>
      <c r="J17" s="508" t="s">
        <v>320</v>
      </c>
      <c r="K17" s="153" t="s">
        <v>12</v>
      </c>
    </row>
    <row r="18" spans="1:11" ht="18" customHeight="1">
      <c r="A18" s="154" t="s">
        <v>315</v>
      </c>
      <c r="B18" s="156" t="s">
        <v>77</v>
      </c>
      <c r="C18" s="156" t="s">
        <v>77</v>
      </c>
      <c r="D18" s="156" t="s">
        <v>77</v>
      </c>
      <c r="E18" s="156" t="s">
        <v>77</v>
      </c>
      <c r="F18" s="156" t="s">
        <v>78</v>
      </c>
      <c r="G18" s="156" t="s">
        <v>77</v>
      </c>
      <c r="H18" s="155"/>
      <c r="I18" s="153">
        <v>12</v>
      </c>
      <c r="J18" s="508" t="s">
        <v>321</v>
      </c>
      <c r="K18" s="153" t="s">
        <v>6</v>
      </c>
    </row>
    <row r="19" spans="1:11" s="58" customFormat="1" ht="18" customHeight="1">
      <c r="A19" s="162"/>
      <c r="B19" s="159"/>
      <c r="C19" s="159"/>
      <c r="D19" s="160"/>
      <c r="E19" s="160"/>
      <c r="F19" s="160"/>
      <c r="G19" s="160"/>
      <c r="H19" s="160"/>
      <c r="I19" s="161"/>
      <c r="J19" s="161"/>
      <c r="K19" s="161"/>
    </row>
    <row r="20" spans="1:11" s="58" customFormat="1" ht="18" customHeight="1">
      <c r="A20" s="479" t="s">
        <v>286</v>
      </c>
      <c r="B20" s="158" t="s">
        <v>322</v>
      </c>
      <c r="C20" s="158" t="s">
        <v>178</v>
      </c>
      <c r="D20" s="158" t="s">
        <v>177</v>
      </c>
      <c r="E20" s="158" t="s">
        <v>121</v>
      </c>
      <c r="F20" s="158" t="s">
        <v>323</v>
      </c>
      <c r="G20" s="158" t="s">
        <v>180</v>
      </c>
      <c r="H20" s="153"/>
      <c r="I20" s="158" t="s">
        <v>59</v>
      </c>
      <c r="J20" s="158" t="s">
        <v>213</v>
      </c>
      <c r="K20" s="158" t="s">
        <v>46</v>
      </c>
    </row>
    <row r="21" spans="1:11" s="58" customFormat="1" ht="18" customHeight="1">
      <c r="A21" s="154" t="s">
        <v>322</v>
      </c>
      <c r="B21" s="155"/>
      <c r="C21" s="157" t="s">
        <v>79</v>
      </c>
      <c r="D21" s="156" t="s">
        <v>77</v>
      </c>
      <c r="E21" s="156" t="s">
        <v>78</v>
      </c>
      <c r="F21" s="156" t="s">
        <v>78</v>
      </c>
      <c r="G21" s="156" t="s">
        <v>78</v>
      </c>
      <c r="H21" s="156"/>
      <c r="I21" s="153">
        <v>8</v>
      </c>
      <c r="J21" s="508" t="s">
        <v>324</v>
      </c>
      <c r="K21" s="153" t="s">
        <v>7</v>
      </c>
    </row>
    <row r="22" spans="1:11" s="58" customFormat="1" ht="18" customHeight="1">
      <c r="A22" s="154" t="s">
        <v>178</v>
      </c>
      <c r="B22" s="156" t="s">
        <v>78</v>
      </c>
      <c r="C22" s="155"/>
      <c r="D22" s="156" t="s">
        <v>77</v>
      </c>
      <c r="E22" s="156" t="s">
        <v>77</v>
      </c>
      <c r="F22" s="156" t="s">
        <v>77</v>
      </c>
      <c r="G22" s="156" t="s">
        <v>78</v>
      </c>
      <c r="H22" s="156"/>
      <c r="I22" s="153">
        <v>10</v>
      </c>
      <c r="J22" s="508" t="s">
        <v>325</v>
      </c>
      <c r="K22" s="153" t="s">
        <v>6</v>
      </c>
    </row>
    <row r="23" spans="1:11" s="58" customFormat="1" ht="18" customHeight="1">
      <c r="A23" s="154" t="s">
        <v>177</v>
      </c>
      <c r="B23" s="157" t="s">
        <v>76</v>
      </c>
      <c r="C23" s="157" t="s">
        <v>76</v>
      </c>
      <c r="D23" s="155"/>
      <c r="E23" s="156" t="s">
        <v>77</v>
      </c>
      <c r="F23" s="156" t="s">
        <v>77</v>
      </c>
      <c r="G23" s="157" t="s">
        <v>76</v>
      </c>
      <c r="H23" s="157"/>
      <c r="I23" s="153">
        <v>4</v>
      </c>
      <c r="J23" s="508" t="s">
        <v>303</v>
      </c>
      <c r="K23" s="153" t="s">
        <v>10</v>
      </c>
    </row>
    <row r="24" spans="1:11" s="58" customFormat="1" ht="18" customHeight="1">
      <c r="A24" s="154" t="s">
        <v>121</v>
      </c>
      <c r="B24" s="157" t="s">
        <v>79</v>
      </c>
      <c r="C24" s="157" t="s">
        <v>76</v>
      </c>
      <c r="D24" s="157" t="s">
        <v>76</v>
      </c>
      <c r="E24" s="155"/>
      <c r="F24" s="156" t="s">
        <v>77</v>
      </c>
      <c r="G24" s="156" t="s">
        <v>77</v>
      </c>
      <c r="H24" s="157"/>
      <c r="I24" s="153">
        <v>4</v>
      </c>
      <c r="J24" s="508" t="s">
        <v>326</v>
      </c>
      <c r="K24" s="153" t="s">
        <v>9</v>
      </c>
    </row>
    <row r="25" spans="1:11" s="58" customFormat="1" ht="18" customHeight="1">
      <c r="A25" s="154" t="s">
        <v>323</v>
      </c>
      <c r="B25" s="157" t="s">
        <v>79</v>
      </c>
      <c r="C25" s="157" t="s">
        <v>76</v>
      </c>
      <c r="D25" s="157" t="s">
        <v>76</v>
      </c>
      <c r="E25" s="157" t="s">
        <v>76</v>
      </c>
      <c r="F25" s="155"/>
      <c r="G25" s="157" t="s">
        <v>79</v>
      </c>
      <c r="H25" s="156"/>
      <c r="I25" s="153">
        <v>0</v>
      </c>
      <c r="J25" s="509" t="s">
        <v>327</v>
      </c>
      <c r="K25" s="153" t="s">
        <v>11</v>
      </c>
    </row>
    <row r="26" spans="1:11" s="58" customFormat="1" ht="18" customHeight="1">
      <c r="A26" s="154" t="s">
        <v>180</v>
      </c>
      <c r="B26" s="157" t="s">
        <v>79</v>
      </c>
      <c r="C26" s="157" t="s">
        <v>79</v>
      </c>
      <c r="D26" s="156" t="s">
        <v>77</v>
      </c>
      <c r="E26" s="157" t="s">
        <v>76</v>
      </c>
      <c r="F26" s="156" t="s">
        <v>78</v>
      </c>
      <c r="G26" s="155"/>
      <c r="H26" s="157"/>
      <c r="I26" s="153">
        <v>4</v>
      </c>
      <c r="J26" s="509" t="s">
        <v>328</v>
      </c>
      <c r="K26" s="153" t="s">
        <v>8</v>
      </c>
    </row>
    <row r="27" spans="1:11" s="253" customFormat="1" ht="18" customHeight="1" thickBot="1">
      <c r="A27" s="162"/>
      <c r="B27" s="480"/>
      <c r="C27" s="480"/>
      <c r="D27" s="481"/>
      <c r="E27" s="481"/>
      <c r="F27" s="481"/>
      <c r="G27" s="163"/>
      <c r="H27" s="480"/>
      <c r="I27" s="163"/>
      <c r="J27" s="481"/>
      <c r="K27" s="163"/>
    </row>
    <row r="28" spans="1:11" s="253" customFormat="1" ht="18" customHeight="1" thickBot="1">
      <c r="A28" s="710" t="s">
        <v>290</v>
      </c>
      <c r="B28" s="711"/>
      <c r="C28" s="711"/>
      <c r="D28" s="711"/>
      <c r="E28" s="711"/>
      <c r="F28" s="711"/>
      <c r="G28" s="711"/>
      <c r="H28" s="711"/>
      <c r="I28" s="711"/>
      <c r="J28" s="711"/>
      <c r="K28" s="712"/>
    </row>
    <row r="29" spans="1:11" s="58" customFormat="1" ht="18" customHeight="1">
      <c r="A29" s="151"/>
      <c r="B29" s="149"/>
      <c r="C29" s="152"/>
      <c r="D29" s="148"/>
      <c r="E29" s="148"/>
      <c r="F29" s="148"/>
      <c r="G29" s="148"/>
      <c r="H29" s="148"/>
      <c r="I29" s="128"/>
      <c r="J29" s="128"/>
      <c r="K29" s="128"/>
    </row>
    <row r="30" spans="1:11" s="58" customFormat="1" ht="18" customHeight="1">
      <c r="A30" s="516" t="s">
        <v>287</v>
      </c>
      <c r="B30" s="158" t="s">
        <v>329</v>
      </c>
      <c r="C30" s="158" t="s">
        <v>211</v>
      </c>
      <c r="D30" s="158" t="s">
        <v>178</v>
      </c>
      <c r="E30" s="158" t="s">
        <v>322</v>
      </c>
      <c r="F30" s="158" t="s">
        <v>330</v>
      </c>
      <c r="G30" s="158" t="s">
        <v>210</v>
      </c>
      <c r="H30" s="153"/>
      <c r="I30" s="158" t="s">
        <v>59</v>
      </c>
      <c r="J30" s="158" t="s">
        <v>213</v>
      </c>
      <c r="K30" s="158" t="s">
        <v>46</v>
      </c>
    </row>
    <row r="31" spans="1:11" s="58" customFormat="1" ht="18" customHeight="1">
      <c r="A31" s="154" t="s">
        <v>329</v>
      </c>
      <c r="B31" s="155"/>
      <c r="C31" s="156" t="s">
        <v>77</v>
      </c>
      <c r="D31" s="156" t="s">
        <v>77</v>
      </c>
      <c r="E31" s="156" t="s">
        <v>77</v>
      </c>
      <c r="F31" s="156" t="s">
        <v>77</v>
      </c>
      <c r="G31" s="156" t="s">
        <v>77</v>
      </c>
      <c r="H31" s="156"/>
      <c r="I31" s="153">
        <v>10</v>
      </c>
      <c r="J31" s="508" t="s">
        <v>308</v>
      </c>
      <c r="K31" s="153" t="s">
        <v>6</v>
      </c>
    </row>
    <row r="32" spans="1:11" s="58" customFormat="1" ht="18" customHeight="1">
      <c r="A32" s="154" t="s">
        <v>211</v>
      </c>
      <c r="B32" s="157" t="s">
        <v>76</v>
      </c>
      <c r="C32" s="155"/>
      <c r="D32" s="156" t="s">
        <v>78</v>
      </c>
      <c r="E32" s="156" t="s">
        <v>77</v>
      </c>
      <c r="F32" s="156" t="s">
        <v>78</v>
      </c>
      <c r="G32" s="156" t="s">
        <v>77</v>
      </c>
      <c r="H32" s="156"/>
      <c r="I32" s="153">
        <v>8</v>
      </c>
      <c r="J32" s="508" t="s">
        <v>304</v>
      </c>
      <c r="K32" s="153" t="s">
        <v>7</v>
      </c>
    </row>
    <row r="33" spans="1:11" s="58" customFormat="1" ht="18" customHeight="1">
      <c r="A33" s="154" t="s">
        <v>178</v>
      </c>
      <c r="B33" s="157" t="s">
        <v>76</v>
      </c>
      <c r="C33" s="157" t="s">
        <v>79</v>
      </c>
      <c r="D33" s="155"/>
      <c r="E33" s="156" t="s">
        <v>78</v>
      </c>
      <c r="F33" s="156" t="s">
        <v>78</v>
      </c>
      <c r="G33" s="156" t="s">
        <v>77</v>
      </c>
      <c r="H33" s="157"/>
      <c r="I33" s="153">
        <v>6</v>
      </c>
      <c r="J33" s="508" t="s">
        <v>331</v>
      </c>
      <c r="K33" s="153" t="s">
        <v>8</v>
      </c>
    </row>
    <row r="34" spans="1:11" s="58" customFormat="1" ht="18" customHeight="1">
      <c r="A34" s="154" t="s">
        <v>322</v>
      </c>
      <c r="B34" s="157" t="s">
        <v>76</v>
      </c>
      <c r="C34" s="157" t="s">
        <v>76</v>
      </c>
      <c r="D34" s="157" t="s">
        <v>79</v>
      </c>
      <c r="E34" s="155"/>
      <c r="F34" s="157" t="s">
        <v>79</v>
      </c>
      <c r="G34" s="157" t="s">
        <v>76</v>
      </c>
      <c r="H34" s="157"/>
      <c r="I34" s="153">
        <v>0</v>
      </c>
      <c r="J34" s="508" t="s">
        <v>327</v>
      </c>
      <c r="K34" s="153" t="s">
        <v>11</v>
      </c>
    </row>
    <row r="35" spans="1:11" s="58" customFormat="1" ht="18" customHeight="1">
      <c r="A35" s="154" t="s">
        <v>330</v>
      </c>
      <c r="B35" s="157" t="s">
        <v>76</v>
      </c>
      <c r="C35" s="157" t="s">
        <v>79</v>
      </c>
      <c r="D35" s="157" t="s">
        <v>79</v>
      </c>
      <c r="E35" s="156" t="s">
        <v>78</v>
      </c>
      <c r="F35" s="155"/>
      <c r="G35" s="156" t="s">
        <v>78</v>
      </c>
      <c r="H35" s="156"/>
      <c r="I35" s="153">
        <v>4</v>
      </c>
      <c r="J35" s="509" t="s">
        <v>318</v>
      </c>
      <c r="K35" s="153" t="s">
        <v>9</v>
      </c>
    </row>
    <row r="36" spans="1:11" s="58" customFormat="1" ht="18" customHeight="1">
      <c r="A36" s="154" t="s">
        <v>210</v>
      </c>
      <c r="B36" s="157" t="s">
        <v>76</v>
      </c>
      <c r="C36" s="157" t="s">
        <v>76</v>
      </c>
      <c r="D36" s="157" t="s">
        <v>76</v>
      </c>
      <c r="E36" s="156" t="s">
        <v>77</v>
      </c>
      <c r="F36" s="157" t="s">
        <v>79</v>
      </c>
      <c r="G36" s="155"/>
      <c r="H36" s="157"/>
      <c r="I36" s="153">
        <v>2</v>
      </c>
      <c r="J36" s="509" t="s">
        <v>309</v>
      </c>
      <c r="K36" s="153" t="s">
        <v>10</v>
      </c>
    </row>
    <row r="37" spans="1:11" s="58" customFormat="1" ht="18" customHeight="1">
      <c r="A37" s="146"/>
      <c r="B37" s="144"/>
      <c r="C37" s="144"/>
      <c r="D37" s="145"/>
      <c r="E37" s="145"/>
      <c r="F37" s="144"/>
      <c r="G37" s="144"/>
      <c r="H37" s="144"/>
      <c r="I37" s="143"/>
      <c r="J37" s="143"/>
      <c r="K37" s="143"/>
    </row>
    <row r="38" spans="1:11" s="58" customFormat="1" ht="18" customHeight="1">
      <c r="A38" s="516" t="s">
        <v>288</v>
      </c>
      <c r="B38" s="158" t="s">
        <v>183</v>
      </c>
      <c r="C38" s="158" t="s">
        <v>175</v>
      </c>
      <c r="D38" s="158" t="s">
        <v>180</v>
      </c>
      <c r="E38" s="158" t="s">
        <v>121</v>
      </c>
      <c r="F38" s="158" t="s">
        <v>311</v>
      </c>
      <c r="G38" s="158" t="s">
        <v>313</v>
      </c>
      <c r="H38" s="158"/>
      <c r="I38" s="158" t="s">
        <v>59</v>
      </c>
      <c r="J38" s="158" t="s">
        <v>213</v>
      </c>
      <c r="K38" s="158" t="s">
        <v>46</v>
      </c>
    </row>
    <row r="39" spans="1:11" s="58" customFormat="1" ht="18" customHeight="1">
      <c r="A39" s="154" t="s">
        <v>183</v>
      </c>
      <c r="B39" s="155"/>
      <c r="C39" s="156" t="s">
        <v>77</v>
      </c>
      <c r="D39" s="156" t="s">
        <v>78</v>
      </c>
      <c r="E39" s="156" t="s">
        <v>77</v>
      </c>
      <c r="F39" s="156" t="s">
        <v>78</v>
      </c>
      <c r="G39" s="156" t="s">
        <v>77</v>
      </c>
      <c r="H39" s="156"/>
      <c r="I39" s="153">
        <v>10</v>
      </c>
      <c r="J39" s="508" t="s">
        <v>325</v>
      </c>
      <c r="K39" s="153" t="s">
        <v>12</v>
      </c>
    </row>
    <row r="40" spans="1:11" s="58" customFormat="1" ht="18" customHeight="1">
      <c r="A40" s="154" t="s">
        <v>175</v>
      </c>
      <c r="B40" s="157" t="s">
        <v>76</v>
      </c>
      <c r="C40" s="155"/>
      <c r="D40" s="157" t="s">
        <v>79</v>
      </c>
      <c r="E40" s="157" t="s">
        <v>79</v>
      </c>
      <c r="F40" s="157" t="s">
        <v>79</v>
      </c>
      <c r="G40" s="156" t="s">
        <v>77</v>
      </c>
      <c r="H40" s="156"/>
      <c r="I40" s="153">
        <v>2</v>
      </c>
      <c r="J40" s="508" t="s">
        <v>332</v>
      </c>
      <c r="K40" s="153" t="s">
        <v>16</v>
      </c>
    </row>
    <row r="41" spans="1:11" s="58" customFormat="1" ht="18" customHeight="1">
      <c r="A41" s="154" t="s">
        <v>180</v>
      </c>
      <c r="B41" s="157" t="s">
        <v>79</v>
      </c>
      <c r="C41" s="156" t="s">
        <v>78</v>
      </c>
      <c r="D41" s="155"/>
      <c r="E41" s="156" t="s">
        <v>76</v>
      </c>
      <c r="F41" s="156" t="s">
        <v>77</v>
      </c>
      <c r="G41" s="156" t="s">
        <v>77</v>
      </c>
      <c r="H41" s="157"/>
      <c r="I41" s="153">
        <v>6</v>
      </c>
      <c r="J41" s="508" t="s">
        <v>333</v>
      </c>
      <c r="K41" s="153" t="s">
        <v>13</v>
      </c>
    </row>
    <row r="42" spans="1:11" s="58" customFormat="1" ht="18" customHeight="1">
      <c r="A42" s="154" t="s">
        <v>121</v>
      </c>
      <c r="B42" s="157" t="s">
        <v>76</v>
      </c>
      <c r="C42" s="156" t="s">
        <v>78</v>
      </c>
      <c r="D42" s="156" t="s">
        <v>77</v>
      </c>
      <c r="E42" s="155"/>
      <c r="F42" s="156" t="s">
        <v>76</v>
      </c>
      <c r="G42" s="156" t="s">
        <v>78</v>
      </c>
      <c r="H42" s="156"/>
      <c r="I42" s="153">
        <v>6</v>
      </c>
      <c r="J42" s="508" t="s">
        <v>334</v>
      </c>
      <c r="K42" s="153" t="s">
        <v>15</v>
      </c>
    </row>
    <row r="43" spans="1:11" s="58" customFormat="1" ht="18" customHeight="1">
      <c r="A43" s="154" t="s">
        <v>311</v>
      </c>
      <c r="B43" s="157" t="s">
        <v>79</v>
      </c>
      <c r="C43" s="156" t="s">
        <v>78</v>
      </c>
      <c r="D43" s="156" t="s">
        <v>76</v>
      </c>
      <c r="E43" s="156" t="s">
        <v>77</v>
      </c>
      <c r="F43" s="155"/>
      <c r="G43" s="156" t="s">
        <v>77</v>
      </c>
      <c r="H43" s="156"/>
      <c r="I43" s="153">
        <v>6</v>
      </c>
      <c r="J43" s="509" t="s">
        <v>333</v>
      </c>
      <c r="K43" s="153" t="s">
        <v>14</v>
      </c>
    </row>
    <row r="44" spans="1:11" s="58" customFormat="1" ht="18" customHeight="1">
      <c r="A44" s="154" t="s">
        <v>313</v>
      </c>
      <c r="B44" s="157" t="s">
        <v>76</v>
      </c>
      <c r="C44" s="157" t="s">
        <v>76</v>
      </c>
      <c r="D44" s="157" t="s">
        <v>76</v>
      </c>
      <c r="E44" s="156" t="s">
        <v>79</v>
      </c>
      <c r="F44" s="157" t="s">
        <v>76</v>
      </c>
      <c r="G44" s="155"/>
      <c r="H44" s="157"/>
      <c r="I44" s="153">
        <v>0</v>
      </c>
      <c r="J44" s="509" t="s">
        <v>154</v>
      </c>
      <c r="K44" s="153" t="s">
        <v>17</v>
      </c>
    </row>
    <row r="45" spans="1:11" s="58" customFormat="1" ht="18" customHeight="1">
      <c r="A45" s="162"/>
      <c r="B45" s="159"/>
      <c r="C45" s="159"/>
      <c r="D45" s="160"/>
      <c r="E45" s="160"/>
      <c r="F45" s="160"/>
      <c r="G45" s="160"/>
      <c r="H45" s="160"/>
      <c r="I45" s="161"/>
      <c r="J45" s="161"/>
      <c r="K45" s="161"/>
    </row>
    <row r="46" spans="1:11" s="58" customFormat="1" ht="18" customHeight="1">
      <c r="A46" s="516" t="s">
        <v>289</v>
      </c>
      <c r="B46" s="158" t="s">
        <v>173</v>
      </c>
      <c r="C46" s="158" t="s">
        <v>335</v>
      </c>
      <c r="D46" s="158" t="s">
        <v>177</v>
      </c>
      <c r="E46" s="158" t="s">
        <v>323</v>
      </c>
      <c r="F46" s="158" t="s">
        <v>312</v>
      </c>
      <c r="G46" s="158" t="s">
        <v>172</v>
      </c>
      <c r="H46" s="153"/>
      <c r="I46" s="158" t="s">
        <v>59</v>
      </c>
      <c r="J46" s="158" t="s">
        <v>213</v>
      </c>
      <c r="K46" s="158" t="s">
        <v>46</v>
      </c>
    </row>
    <row r="47" spans="1:11" s="58" customFormat="1" ht="18" customHeight="1">
      <c r="A47" s="154" t="s">
        <v>173</v>
      </c>
      <c r="B47" s="155"/>
      <c r="C47" s="156" t="s">
        <v>77</v>
      </c>
      <c r="D47" s="156" t="s">
        <v>77</v>
      </c>
      <c r="E47" s="156" t="s">
        <v>77</v>
      </c>
      <c r="F47" s="156" t="s">
        <v>77</v>
      </c>
      <c r="G47" s="156" t="s">
        <v>77</v>
      </c>
      <c r="H47" s="156"/>
      <c r="I47" s="153">
        <v>10</v>
      </c>
      <c r="J47" s="508" t="s">
        <v>308</v>
      </c>
      <c r="K47" s="153" t="s">
        <v>18</v>
      </c>
    </row>
    <row r="48" spans="1:11" s="58" customFormat="1" ht="18" customHeight="1">
      <c r="A48" s="154" t="s">
        <v>335</v>
      </c>
      <c r="B48" s="157" t="s">
        <v>76</v>
      </c>
      <c r="C48" s="155"/>
      <c r="D48" s="156" t="s">
        <v>77</v>
      </c>
      <c r="E48" s="156" t="s">
        <v>77</v>
      </c>
      <c r="F48" s="156" t="s">
        <v>77</v>
      </c>
      <c r="G48" s="156" t="s">
        <v>77</v>
      </c>
      <c r="H48" s="156"/>
      <c r="I48" s="153">
        <v>8</v>
      </c>
      <c r="J48" s="508" t="s">
        <v>300</v>
      </c>
      <c r="K48" s="153" t="s">
        <v>19</v>
      </c>
    </row>
    <row r="49" spans="1:11" s="9" customFormat="1" ht="18" customHeight="1">
      <c r="A49" s="154" t="s">
        <v>177</v>
      </c>
      <c r="B49" s="157" t="s">
        <v>76</v>
      </c>
      <c r="C49" s="157" t="s">
        <v>76</v>
      </c>
      <c r="D49" s="155"/>
      <c r="E49" s="156" t="s">
        <v>77</v>
      </c>
      <c r="F49" s="156" t="s">
        <v>78</v>
      </c>
      <c r="G49" s="156" t="s">
        <v>78</v>
      </c>
      <c r="H49" s="157"/>
      <c r="I49" s="153">
        <v>6</v>
      </c>
      <c r="J49" s="508" t="s">
        <v>334</v>
      </c>
      <c r="K49" s="153" t="s">
        <v>20</v>
      </c>
    </row>
    <row r="50" spans="1:11" s="9" customFormat="1" ht="18" customHeight="1">
      <c r="A50" s="154" t="s">
        <v>323</v>
      </c>
      <c r="B50" s="157" t="s">
        <v>76</v>
      </c>
      <c r="C50" s="157" t="s">
        <v>76</v>
      </c>
      <c r="D50" s="157" t="s">
        <v>76</v>
      </c>
      <c r="E50" s="155"/>
      <c r="F50" s="156" t="s">
        <v>77</v>
      </c>
      <c r="G50" s="156" t="s">
        <v>77</v>
      </c>
      <c r="H50" s="157"/>
      <c r="I50" s="153">
        <v>4</v>
      </c>
      <c r="J50" s="508" t="s">
        <v>303</v>
      </c>
      <c r="K50" s="153" t="s">
        <v>21</v>
      </c>
    </row>
    <row r="51" spans="1:11" s="9" customFormat="1" ht="18" customHeight="1">
      <c r="A51" s="154" t="s">
        <v>312</v>
      </c>
      <c r="B51" s="157" t="s">
        <v>76</v>
      </c>
      <c r="C51" s="157" t="s">
        <v>76</v>
      </c>
      <c r="D51" s="157" t="s">
        <v>79</v>
      </c>
      <c r="E51" s="157" t="s">
        <v>76</v>
      </c>
      <c r="F51" s="155"/>
      <c r="G51" s="156" t="s">
        <v>78</v>
      </c>
      <c r="H51" s="156"/>
      <c r="I51" s="153">
        <v>2</v>
      </c>
      <c r="J51" s="509" t="s">
        <v>336</v>
      </c>
      <c r="K51" s="153" t="s">
        <v>22</v>
      </c>
    </row>
    <row r="52" spans="1:11" s="9" customFormat="1" ht="18" customHeight="1">
      <c r="A52" s="154" t="s">
        <v>172</v>
      </c>
      <c r="B52" s="157" t="s">
        <v>76</v>
      </c>
      <c r="C52" s="157" t="s">
        <v>76</v>
      </c>
      <c r="D52" s="157" t="s">
        <v>79</v>
      </c>
      <c r="E52" s="156" t="s">
        <v>77</v>
      </c>
      <c r="F52" s="157" t="s">
        <v>79</v>
      </c>
      <c r="G52" s="155"/>
      <c r="H52" s="157"/>
      <c r="I52" s="153">
        <v>0</v>
      </c>
      <c r="J52" s="509" t="s">
        <v>327</v>
      </c>
      <c r="K52" s="153" t="s">
        <v>23</v>
      </c>
    </row>
    <row r="53" spans="1:11" s="9" customFormat="1" ht="17.399999999999999">
      <c r="A53" s="151"/>
      <c r="B53" s="149"/>
      <c r="C53" s="152"/>
      <c r="D53" s="148"/>
      <c r="E53" s="148"/>
      <c r="F53" s="148"/>
      <c r="G53" s="148"/>
      <c r="H53" s="148"/>
      <c r="I53" s="128"/>
      <c r="J53" s="128"/>
      <c r="K53" s="128"/>
    </row>
    <row r="54" spans="1:11" s="9" customFormat="1" ht="17.399999999999999">
      <c r="A54" s="147"/>
      <c r="B54" s="147"/>
      <c r="C54" s="148"/>
      <c r="D54" s="148"/>
      <c r="E54" s="148"/>
      <c r="F54" s="148"/>
      <c r="G54" s="148"/>
      <c r="H54" s="148"/>
      <c r="I54" s="128"/>
      <c r="J54" s="128"/>
      <c r="K54" s="128"/>
    </row>
    <row r="55" spans="1:11" s="9" customFormat="1" ht="18">
      <c r="A55" s="506" t="s">
        <v>69</v>
      </c>
      <c r="B55" s="517" t="s">
        <v>218</v>
      </c>
      <c r="C55" s="517" t="s">
        <v>298</v>
      </c>
      <c r="D55" s="517" t="s">
        <v>217</v>
      </c>
      <c r="E55" s="517" t="s">
        <v>216</v>
      </c>
      <c r="F55" s="517" t="s">
        <v>278</v>
      </c>
      <c r="G55" s="517" t="s">
        <v>299</v>
      </c>
      <c r="H55" s="517" t="s">
        <v>59</v>
      </c>
      <c r="I55" s="517" t="s">
        <v>213</v>
      </c>
      <c r="J55" s="517" t="s">
        <v>46</v>
      </c>
      <c r="K55" s="128"/>
    </row>
    <row r="56" spans="1:11" s="9" customFormat="1" ht="14.4">
      <c r="A56" s="518" t="s">
        <v>218</v>
      </c>
      <c r="B56" s="503"/>
      <c r="C56" s="165" t="s">
        <v>77</v>
      </c>
      <c r="D56" s="165" t="s">
        <v>77</v>
      </c>
      <c r="E56" s="165" t="s">
        <v>77</v>
      </c>
      <c r="F56" s="165" t="s">
        <v>76</v>
      </c>
      <c r="G56" s="165" t="s">
        <v>76</v>
      </c>
      <c r="H56" s="164">
        <v>6</v>
      </c>
      <c r="I56" s="505" t="s">
        <v>302</v>
      </c>
      <c r="J56" s="164" t="s">
        <v>7</v>
      </c>
      <c r="K56" s="128"/>
    </row>
    <row r="57" spans="1:11" s="9" customFormat="1" ht="14.4">
      <c r="A57" s="518" t="s">
        <v>298</v>
      </c>
      <c r="B57" s="165" t="s">
        <v>76</v>
      </c>
      <c r="C57" s="503"/>
      <c r="D57" s="165" t="s">
        <v>77</v>
      </c>
      <c r="E57" s="165" t="s">
        <v>77</v>
      </c>
      <c r="F57" s="165" t="s">
        <v>77</v>
      </c>
      <c r="G57" s="165" t="s">
        <v>76</v>
      </c>
      <c r="H57" s="164">
        <v>6</v>
      </c>
      <c r="I57" s="505" t="s">
        <v>302</v>
      </c>
      <c r="J57" s="164" t="s">
        <v>8</v>
      </c>
      <c r="K57" s="128"/>
    </row>
    <row r="58" spans="1:11" s="9" customFormat="1" ht="14.4">
      <c r="A58" s="518" t="s">
        <v>217</v>
      </c>
      <c r="B58" s="165" t="s">
        <v>76</v>
      </c>
      <c r="C58" s="165" t="s">
        <v>76</v>
      </c>
      <c r="D58" s="503"/>
      <c r="E58" s="165" t="s">
        <v>76</v>
      </c>
      <c r="F58" s="165" t="s">
        <v>76</v>
      </c>
      <c r="G58" s="165" t="s">
        <v>76</v>
      </c>
      <c r="H58" s="164">
        <v>0</v>
      </c>
      <c r="I58" s="505" t="s">
        <v>301</v>
      </c>
      <c r="J58" s="164" t="s">
        <v>11</v>
      </c>
      <c r="K58" s="128"/>
    </row>
    <row r="59" spans="1:11" s="9" customFormat="1" ht="14.4">
      <c r="A59" s="518" t="s">
        <v>216</v>
      </c>
      <c r="B59" s="165" t="s">
        <v>76</v>
      </c>
      <c r="C59" s="165" t="s">
        <v>76</v>
      </c>
      <c r="D59" s="165" t="s">
        <v>77</v>
      </c>
      <c r="E59" s="503"/>
      <c r="F59" s="165" t="s">
        <v>76</v>
      </c>
      <c r="G59" s="165" t="s">
        <v>77</v>
      </c>
      <c r="H59" s="164">
        <v>6</v>
      </c>
      <c r="I59" s="505" t="s">
        <v>302</v>
      </c>
      <c r="J59" s="164" t="s">
        <v>9</v>
      </c>
      <c r="K59" s="128"/>
    </row>
    <row r="60" spans="1:11" s="9" customFormat="1" ht="14.4">
      <c r="A60" s="518" t="s">
        <v>278</v>
      </c>
      <c r="B60" s="165" t="s">
        <v>77</v>
      </c>
      <c r="C60" s="165" t="s">
        <v>76</v>
      </c>
      <c r="D60" s="165" t="s">
        <v>77</v>
      </c>
      <c r="E60" s="165" t="s">
        <v>76</v>
      </c>
      <c r="F60" s="503"/>
      <c r="G60" s="165" t="s">
        <v>76</v>
      </c>
      <c r="H60" s="164">
        <v>4</v>
      </c>
      <c r="I60" s="505" t="s">
        <v>303</v>
      </c>
      <c r="J60" s="164" t="s">
        <v>10</v>
      </c>
      <c r="K60" s="128"/>
    </row>
    <row r="61" spans="1:11" s="9" customFormat="1" ht="14.4">
      <c r="A61" s="518" t="s">
        <v>299</v>
      </c>
      <c r="B61" s="165" t="s">
        <v>77</v>
      </c>
      <c r="C61" s="165" t="s">
        <v>77</v>
      </c>
      <c r="D61" s="165" t="s">
        <v>77</v>
      </c>
      <c r="E61" s="165" t="s">
        <v>76</v>
      </c>
      <c r="F61" s="165" t="s">
        <v>77</v>
      </c>
      <c r="G61" s="503"/>
      <c r="H61" s="164">
        <v>8</v>
      </c>
      <c r="I61" s="505" t="s">
        <v>304</v>
      </c>
      <c r="J61" s="164" t="s">
        <v>6</v>
      </c>
      <c r="K61" s="128"/>
    </row>
    <row r="62" spans="1:11" s="9" customFormat="1" ht="17.399999999999999">
      <c r="A62" s="147"/>
      <c r="B62" s="147"/>
      <c r="C62" s="148"/>
      <c r="D62" s="148"/>
      <c r="E62" s="148"/>
      <c r="F62" s="148"/>
      <c r="G62" s="148"/>
      <c r="H62" s="148"/>
      <c r="I62" s="128"/>
      <c r="J62" s="128"/>
      <c r="K62" s="128"/>
    </row>
    <row r="63" spans="1:11" s="9" customFormat="1" ht="17.399999999999999">
      <c r="A63" s="147"/>
      <c r="B63" s="147"/>
      <c r="C63" s="148"/>
      <c r="D63" s="148"/>
      <c r="E63" s="148"/>
      <c r="F63" s="148"/>
      <c r="G63" s="148"/>
      <c r="H63" s="148"/>
      <c r="I63" s="128"/>
      <c r="J63" s="128"/>
      <c r="K63" s="128"/>
    </row>
    <row r="64" spans="1:11" s="9" customFormat="1" ht="18">
      <c r="A64" s="507" t="s">
        <v>117</v>
      </c>
      <c r="B64" s="154" t="s">
        <v>216</v>
      </c>
      <c r="C64" s="154" t="s">
        <v>193</v>
      </c>
      <c r="D64" s="154" t="s">
        <v>220</v>
      </c>
      <c r="E64" s="158" t="s">
        <v>59</v>
      </c>
      <c r="F64" s="158" t="s">
        <v>213</v>
      </c>
      <c r="G64" s="158" t="s">
        <v>46</v>
      </c>
      <c r="H64" s="148"/>
      <c r="I64" s="128"/>
      <c r="J64" s="128"/>
      <c r="K64" s="128"/>
    </row>
    <row r="65" spans="1:11" s="9" customFormat="1" ht="17.399999999999999">
      <c r="A65" s="154" t="s">
        <v>216</v>
      </c>
      <c r="B65" s="503"/>
      <c r="C65" s="504" t="s">
        <v>293</v>
      </c>
      <c r="D65" s="504" t="s">
        <v>293</v>
      </c>
      <c r="E65" s="164">
        <v>8</v>
      </c>
      <c r="F65" s="505" t="s">
        <v>295</v>
      </c>
      <c r="G65" s="164" t="s">
        <v>6</v>
      </c>
      <c r="H65" s="148"/>
      <c r="I65" s="128"/>
      <c r="J65" s="128"/>
      <c r="K65" s="128"/>
    </row>
    <row r="66" spans="1:11" s="9" customFormat="1" ht="17.399999999999999">
      <c r="A66" s="154" t="s">
        <v>193</v>
      </c>
      <c r="B66" s="504" t="s">
        <v>294</v>
      </c>
      <c r="C66" s="503"/>
      <c r="D66" s="504" t="s">
        <v>293</v>
      </c>
      <c r="E66" s="164">
        <v>4</v>
      </c>
      <c r="F66" s="505" t="s">
        <v>296</v>
      </c>
      <c r="G66" s="164" t="s">
        <v>7</v>
      </c>
      <c r="H66" s="148"/>
      <c r="I66" s="128"/>
      <c r="J66" s="128"/>
      <c r="K66" s="128"/>
    </row>
    <row r="67" spans="1:11" s="9" customFormat="1" ht="17.399999999999999">
      <c r="A67" s="154" t="s">
        <v>220</v>
      </c>
      <c r="B67" s="504" t="s">
        <v>294</v>
      </c>
      <c r="C67" s="504" t="s">
        <v>294</v>
      </c>
      <c r="D67" s="503"/>
      <c r="E67" s="164">
        <v>0</v>
      </c>
      <c r="F67" s="505" t="s">
        <v>297</v>
      </c>
      <c r="G67" s="164" t="s">
        <v>8</v>
      </c>
      <c r="H67" s="148"/>
      <c r="I67" s="128"/>
      <c r="J67" s="128"/>
      <c r="K67" s="128"/>
    </row>
    <row r="68" spans="1:11" s="9" customFormat="1" ht="17.399999999999999">
      <c r="A68" s="147"/>
      <c r="B68" s="147"/>
      <c r="C68" s="148"/>
      <c r="D68" s="148"/>
      <c r="E68" s="148"/>
      <c r="F68" s="148"/>
      <c r="G68" s="148"/>
      <c r="H68" s="148"/>
      <c r="I68" s="128"/>
      <c r="J68" s="128"/>
      <c r="K68" s="128"/>
    </row>
    <row r="69" spans="1:11" s="9" customFormat="1" ht="13.8" thickBot="1"/>
    <row r="70" spans="1:11" s="9" customFormat="1" ht="28.2" thickBot="1">
      <c r="A70" s="15" t="s">
        <v>61</v>
      </c>
      <c r="B70" s="706" t="s">
        <v>68</v>
      </c>
      <c r="C70" s="707"/>
      <c r="D70" s="16" t="s">
        <v>61</v>
      </c>
      <c r="E70" s="708" t="s">
        <v>69</v>
      </c>
      <c r="F70" s="709"/>
      <c r="G70" s="17" t="s">
        <v>61</v>
      </c>
      <c r="H70" s="706" t="s">
        <v>117</v>
      </c>
      <c r="I70" s="713"/>
    </row>
    <row r="71" spans="1:11" s="9" customFormat="1" ht="14.4" thickBot="1">
      <c r="A71" s="17" t="s">
        <v>62</v>
      </c>
      <c r="B71" s="18" t="s">
        <v>1</v>
      </c>
      <c r="C71" s="488" t="s">
        <v>55</v>
      </c>
      <c r="D71" s="16" t="s">
        <v>62</v>
      </c>
      <c r="E71" s="489" t="s">
        <v>1</v>
      </c>
      <c r="F71" s="490" t="s">
        <v>55</v>
      </c>
      <c r="G71" s="17" t="s">
        <v>62</v>
      </c>
      <c r="H71" s="491" t="s">
        <v>1</v>
      </c>
      <c r="I71" s="7" t="s">
        <v>55</v>
      </c>
    </row>
    <row r="72" spans="1:11" s="9" customFormat="1" ht="25.95" customHeight="1">
      <c r="A72" s="28" t="s">
        <v>6</v>
      </c>
      <c r="B72" s="29" t="s">
        <v>71</v>
      </c>
      <c r="C72" s="57">
        <v>20</v>
      </c>
      <c r="D72" s="543" t="s">
        <v>6</v>
      </c>
      <c r="E72" s="485" t="s">
        <v>92</v>
      </c>
      <c r="F72" s="486">
        <v>20</v>
      </c>
      <c r="G72" s="498" t="s">
        <v>6</v>
      </c>
      <c r="H72" s="484" t="s">
        <v>115</v>
      </c>
      <c r="I72" s="499">
        <v>10</v>
      </c>
    </row>
    <row r="73" spans="1:11" s="9" customFormat="1" ht="19.95" customHeight="1">
      <c r="A73" s="12" t="s">
        <v>7</v>
      </c>
      <c r="B73" s="6" t="s">
        <v>53</v>
      </c>
      <c r="C73" s="30">
        <v>19</v>
      </c>
      <c r="D73" s="166" t="s">
        <v>7</v>
      </c>
      <c r="E73" s="19" t="s">
        <v>122</v>
      </c>
      <c r="F73" s="13">
        <v>19</v>
      </c>
      <c r="G73" s="12" t="s">
        <v>7</v>
      </c>
      <c r="H73" s="6" t="s">
        <v>153</v>
      </c>
      <c r="I73" s="30">
        <v>9</v>
      </c>
    </row>
    <row r="74" spans="1:11" s="9" customFormat="1" ht="19.95" customHeight="1" thickBot="1">
      <c r="A74" s="12" t="s">
        <v>8</v>
      </c>
      <c r="B74" s="6" t="s">
        <v>28</v>
      </c>
      <c r="C74" s="30">
        <v>18</v>
      </c>
      <c r="D74" s="166" t="s">
        <v>8</v>
      </c>
      <c r="E74" s="19" t="s">
        <v>292</v>
      </c>
      <c r="F74" s="13"/>
      <c r="G74" s="500" t="s">
        <v>8</v>
      </c>
      <c r="H74" s="501" t="s">
        <v>151</v>
      </c>
      <c r="I74" s="502">
        <v>8</v>
      </c>
    </row>
    <row r="75" spans="1:11" s="9" customFormat="1" ht="19.95" customHeight="1">
      <c r="A75" s="12" t="s">
        <v>9</v>
      </c>
      <c r="B75" s="6" t="s">
        <v>291</v>
      </c>
      <c r="C75" s="30"/>
      <c r="D75" s="166" t="s">
        <v>9</v>
      </c>
      <c r="E75" s="485" t="s">
        <v>91</v>
      </c>
      <c r="F75" s="13"/>
      <c r="G75" s="487"/>
      <c r="H75" s="484"/>
    </row>
    <row r="76" spans="1:11" s="9" customFormat="1" ht="19.95" customHeight="1">
      <c r="A76" s="12" t="s">
        <v>10</v>
      </c>
      <c r="B76" s="6" t="s">
        <v>30</v>
      </c>
      <c r="C76" s="30">
        <v>17</v>
      </c>
      <c r="D76" s="166" t="s">
        <v>10</v>
      </c>
      <c r="E76" s="19" t="s">
        <v>128</v>
      </c>
      <c r="F76" s="13">
        <v>18</v>
      </c>
    </row>
    <row r="77" spans="1:11" s="9" customFormat="1" ht="19.95" customHeight="1" thickBot="1">
      <c r="A77" s="12" t="s">
        <v>11</v>
      </c>
      <c r="B77" s="6" t="s">
        <v>42</v>
      </c>
      <c r="C77" s="30">
        <v>16</v>
      </c>
      <c r="D77" s="167" t="s">
        <v>11</v>
      </c>
      <c r="E77" s="56" t="s">
        <v>89</v>
      </c>
      <c r="F77" s="483">
        <v>17</v>
      </c>
    </row>
    <row r="78" spans="1:11" s="9" customFormat="1" ht="19.95" customHeight="1">
      <c r="A78" s="12" t="s">
        <v>12</v>
      </c>
      <c r="B78" s="6" t="s">
        <v>52</v>
      </c>
      <c r="C78" s="30">
        <v>15</v>
      </c>
      <c r="D78" s="26"/>
      <c r="E78" s="482"/>
      <c r="F78" s="26"/>
    </row>
    <row r="79" spans="1:11" s="9" customFormat="1" ht="19.95" customHeight="1">
      <c r="A79" s="12" t="s">
        <v>13</v>
      </c>
      <c r="B79" s="6" t="s">
        <v>43</v>
      </c>
      <c r="C79" s="30">
        <v>14</v>
      </c>
      <c r="D79" s="26"/>
      <c r="E79" s="27"/>
      <c r="F79" s="26"/>
    </row>
    <row r="80" spans="1:11" s="9" customFormat="1" ht="19.95" customHeight="1">
      <c r="A80" s="12" t="s">
        <v>14</v>
      </c>
      <c r="B80" s="6" t="s">
        <v>75</v>
      </c>
      <c r="C80" s="30"/>
      <c r="D80" s="26"/>
      <c r="E80" s="27"/>
      <c r="F80" s="26"/>
    </row>
    <row r="81" spans="1:6" s="9" customFormat="1" ht="19.95" customHeight="1">
      <c r="A81" s="12" t="s">
        <v>15</v>
      </c>
      <c r="B81" s="6" t="s">
        <v>72</v>
      </c>
      <c r="C81" s="30">
        <v>13</v>
      </c>
      <c r="D81" s="14"/>
      <c r="E81" s="5"/>
      <c r="F81" s="14"/>
    </row>
    <row r="82" spans="1:6" s="9" customFormat="1" ht="19.95" customHeight="1">
      <c r="A82" s="12" t="s">
        <v>16</v>
      </c>
      <c r="B82" s="6" t="s">
        <v>67</v>
      </c>
      <c r="C82" s="30">
        <v>12</v>
      </c>
      <c r="D82" s="14"/>
      <c r="E82" s="5"/>
      <c r="F82" s="14"/>
    </row>
    <row r="83" spans="1:6" s="9" customFormat="1" ht="19.95" customHeight="1">
      <c r="A83" s="12" t="s">
        <v>17</v>
      </c>
      <c r="B83" s="6" t="s">
        <v>270</v>
      </c>
      <c r="C83" s="30">
        <v>11</v>
      </c>
      <c r="D83" s="14"/>
      <c r="E83" s="5"/>
      <c r="F83" s="14"/>
    </row>
    <row r="84" spans="1:6" s="9" customFormat="1" ht="19.95" customHeight="1">
      <c r="A84" s="12" t="s">
        <v>18</v>
      </c>
      <c r="B84" s="6" t="s">
        <v>33</v>
      </c>
      <c r="C84" s="30">
        <v>10</v>
      </c>
      <c r="D84" s="14"/>
      <c r="E84" s="5"/>
      <c r="F84" s="14"/>
    </row>
    <row r="85" spans="1:6" s="9" customFormat="1" ht="19.95" customHeight="1">
      <c r="A85" s="12" t="s">
        <v>19</v>
      </c>
      <c r="B85" s="6" t="s">
        <v>29</v>
      </c>
      <c r="C85" s="30">
        <v>9</v>
      </c>
      <c r="D85" s="14"/>
      <c r="E85" s="5"/>
      <c r="F85" s="14"/>
    </row>
    <row r="86" spans="1:6" s="9" customFormat="1" ht="19.95" customHeight="1">
      <c r="A86" s="12" t="s">
        <v>20</v>
      </c>
      <c r="B86" s="6" t="s">
        <v>34</v>
      </c>
      <c r="C86" s="30">
        <v>8</v>
      </c>
      <c r="D86" s="14"/>
      <c r="E86" s="5"/>
      <c r="F86" s="14"/>
    </row>
    <row r="87" spans="1:6" s="9" customFormat="1" ht="19.95" customHeight="1">
      <c r="A87" s="12" t="s">
        <v>21</v>
      </c>
      <c r="B87" s="6" t="s">
        <v>221</v>
      </c>
      <c r="C87" s="30"/>
      <c r="D87" s="14"/>
      <c r="E87" s="5"/>
      <c r="F87" s="14"/>
    </row>
    <row r="88" spans="1:6" s="9" customFormat="1" ht="19.95" customHeight="1">
      <c r="A88" s="12" t="s">
        <v>22</v>
      </c>
      <c r="B88" s="6" t="s">
        <v>64</v>
      </c>
      <c r="C88" s="30"/>
      <c r="D88" s="14"/>
      <c r="E88" s="5"/>
      <c r="F88" s="14"/>
    </row>
    <row r="89" spans="1:6" s="9" customFormat="1" ht="19.95" customHeight="1">
      <c r="A89" s="12" t="s">
        <v>23</v>
      </c>
      <c r="B89" s="6" t="s">
        <v>190</v>
      </c>
      <c r="C89" s="30"/>
    </row>
    <row r="90" spans="1:6" s="9" customFormat="1" ht="19.95" customHeight="1" thickBot="1">
      <c r="A90" s="500" t="s">
        <v>24</v>
      </c>
      <c r="B90" s="501" t="s">
        <v>31</v>
      </c>
      <c r="C90" s="30">
        <v>7</v>
      </c>
    </row>
    <row r="91" spans="1:6" s="9" customFormat="1"/>
    <row r="92" spans="1:6" s="9" customFormat="1"/>
    <row r="93" spans="1:6" s="9" customFormat="1"/>
    <row r="94" spans="1:6" s="9" customFormat="1"/>
    <row r="95" spans="1:6" s="9" customFormat="1"/>
    <row r="96" spans="1: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pans="1:11" s="9" customFormat="1"/>
    <row r="114" spans="1:11" s="9" customFormat="1"/>
    <row r="115" spans="1:11" s="9" customFormat="1"/>
    <row r="116" spans="1:11" s="9" customFormat="1"/>
    <row r="117" spans="1:11" s="9" customFormat="1"/>
    <row r="118" spans="1:11" s="9" customFormat="1"/>
    <row r="119" spans="1:11" s="9" customFormat="1"/>
    <row r="120" spans="1:11" s="9" customFormat="1"/>
    <row r="121" spans="1:11" s="9" customFormat="1"/>
    <row r="122" spans="1:11" s="9" customFormat="1"/>
    <row r="123" spans="1:11" s="9" customFormat="1"/>
    <row r="124" spans="1:11" s="9" customFormat="1"/>
    <row r="125" spans="1:11" s="9" customFormat="1"/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>
      <c r="A150" s="9"/>
      <c r="B150" s="9"/>
      <c r="C150" s="9"/>
      <c r="D150" s="9"/>
      <c r="E150" s="9"/>
      <c r="F150" s="9"/>
      <c r="G150" s="9"/>
    </row>
    <row r="151" spans="1:11">
      <c r="A151" s="9"/>
      <c r="B151" s="9"/>
      <c r="C151" s="9"/>
      <c r="D151" s="9"/>
      <c r="E151" s="9"/>
      <c r="F151" s="9"/>
      <c r="G151" s="9"/>
    </row>
    <row r="152" spans="1:11">
      <c r="A152" s="9"/>
      <c r="B152" s="9"/>
      <c r="C152" s="9"/>
      <c r="D152" s="9"/>
      <c r="E152" s="9"/>
      <c r="F152" s="9"/>
      <c r="G152" s="9"/>
    </row>
    <row r="153" spans="1:11">
      <c r="A153" s="9"/>
      <c r="B153" s="9"/>
      <c r="C153" s="9"/>
      <c r="D153" s="9"/>
      <c r="E153" s="9"/>
      <c r="F153" s="9"/>
      <c r="G153" s="9"/>
    </row>
    <row r="154" spans="1:11">
      <c r="A154" s="9"/>
      <c r="B154" s="9"/>
      <c r="C154" s="9"/>
      <c r="D154" s="9"/>
      <c r="E154" s="9"/>
      <c r="F154" s="9"/>
      <c r="G154" s="9"/>
    </row>
    <row r="155" spans="1:11">
      <c r="A155" s="9"/>
      <c r="B155" s="9"/>
      <c r="C155" s="9"/>
      <c r="D155" s="9"/>
      <c r="E155" s="9"/>
      <c r="F155" s="9"/>
      <c r="G155" s="9"/>
    </row>
    <row r="156" spans="1:11">
      <c r="A156" s="9"/>
      <c r="B156" s="9"/>
      <c r="C156" s="9"/>
      <c r="D156" s="9"/>
      <c r="E156" s="9"/>
      <c r="F156" s="9"/>
      <c r="G156" s="9"/>
    </row>
    <row r="157" spans="1:11">
      <c r="A157" s="9"/>
      <c r="B157" s="9"/>
      <c r="C157" s="9"/>
      <c r="D157" s="9"/>
      <c r="E157" s="9"/>
      <c r="F157" s="9"/>
      <c r="G157" s="9"/>
    </row>
    <row r="158" spans="1:11">
      <c r="A158" s="9"/>
      <c r="B158" s="9"/>
      <c r="C158" s="9"/>
      <c r="D158" s="9"/>
      <c r="E158" s="9"/>
      <c r="F158" s="9"/>
      <c r="G158" s="9"/>
    </row>
  </sheetData>
  <mergeCells count="5">
    <mergeCell ref="A1:G1"/>
    <mergeCell ref="B70:C70"/>
    <mergeCell ref="E70:F70"/>
    <mergeCell ref="A28:K28"/>
    <mergeCell ref="H70:I70"/>
  </mergeCells>
  <phoneticPr fontId="1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6" workbookViewId="0">
      <selection activeCell="A35" sqref="A35:M37"/>
    </sheetView>
  </sheetViews>
  <sheetFormatPr defaultColWidth="11.5546875" defaultRowHeight="13.2"/>
  <cols>
    <col min="1" max="1" width="6.88671875" style="20" customWidth="1"/>
    <col min="2" max="2" width="24.6640625" style="22" customWidth="1"/>
    <col min="3" max="3" width="13" style="22" customWidth="1"/>
    <col min="4" max="4" width="3.88671875" style="77" customWidth="1"/>
    <col min="5" max="5" width="7" style="22" customWidth="1"/>
    <col min="6" max="6" width="11.5546875" style="22"/>
    <col min="7" max="7" width="4" style="77" customWidth="1"/>
    <col min="8" max="8" width="6.44140625" style="22" customWidth="1"/>
    <col min="9" max="9" width="11.5546875" style="22"/>
    <col min="10" max="10" width="7.33203125" style="22" customWidth="1"/>
    <col min="11" max="11" width="9.44140625" style="22" customWidth="1"/>
    <col min="12" max="12" width="9.33203125" style="22" customWidth="1"/>
    <col min="13" max="13" width="13.44140625" style="22" customWidth="1"/>
    <col min="14" max="16384" width="11.5546875" style="22"/>
  </cols>
  <sheetData>
    <row r="1" spans="1:13" ht="17.399999999999999">
      <c r="A1" s="714" t="s">
        <v>337</v>
      </c>
      <c r="B1" s="715"/>
      <c r="C1" s="715"/>
      <c r="D1" s="715"/>
      <c r="E1" s="715"/>
      <c r="F1" s="715"/>
      <c r="G1" s="715"/>
      <c r="H1" s="715"/>
      <c r="I1" s="716"/>
      <c r="J1" s="716"/>
      <c r="K1" s="716"/>
      <c r="L1" s="716"/>
      <c r="M1" s="716"/>
    </row>
    <row r="2" spans="1:13" ht="13.8" thickBot="1">
      <c r="A2" s="203" t="s">
        <v>68</v>
      </c>
      <c r="B2" s="545" t="s">
        <v>338</v>
      </c>
      <c r="C2" s="546"/>
      <c r="D2" s="547"/>
      <c r="E2" s="717"/>
      <c r="F2" s="717"/>
      <c r="G2" s="717"/>
      <c r="H2" s="717"/>
      <c r="I2" s="717"/>
      <c r="J2" s="717"/>
      <c r="K2" s="717"/>
      <c r="L2" s="717"/>
      <c r="M2" s="718"/>
    </row>
    <row r="3" spans="1:13" ht="41.25" customHeight="1" thickBot="1">
      <c r="A3" s="170" t="s">
        <v>0</v>
      </c>
      <c r="B3" s="171" t="s">
        <v>1</v>
      </c>
      <c r="C3" s="171" t="s">
        <v>65</v>
      </c>
      <c r="D3" s="548" t="s">
        <v>0</v>
      </c>
      <c r="E3" s="549" t="s">
        <v>25</v>
      </c>
      <c r="F3" s="171" t="s">
        <v>66</v>
      </c>
      <c r="G3" s="548" t="s">
        <v>0</v>
      </c>
      <c r="H3" s="550" t="s">
        <v>26</v>
      </c>
      <c r="I3" s="196" t="s">
        <v>27</v>
      </c>
      <c r="J3" s="196" t="s">
        <v>88</v>
      </c>
      <c r="K3" s="219" t="s">
        <v>56</v>
      </c>
      <c r="L3" s="234" t="s">
        <v>49</v>
      </c>
      <c r="M3" s="237" t="s">
        <v>40</v>
      </c>
    </row>
    <row r="4" spans="1:13">
      <c r="A4" s="180" t="s">
        <v>6</v>
      </c>
      <c r="B4" s="177" t="s">
        <v>30</v>
      </c>
      <c r="C4" s="183">
        <v>0.1986111111111111</v>
      </c>
      <c r="D4" s="172" t="s">
        <v>6</v>
      </c>
      <c r="E4" s="173">
        <v>1</v>
      </c>
      <c r="F4" s="184">
        <v>0.47569444444444442</v>
      </c>
      <c r="G4" s="172" t="s">
        <v>6</v>
      </c>
      <c r="H4" s="173">
        <v>0</v>
      </c>
      <c r="I4" s="189">
        <v>0.73263888888888884</v>
      </c>
      <c r="J4" s="192">
        <v>1</v>
      </c>
      <c r="K4" s="182">
        <v>0</v>
      </c>
      <c r="L4" s="185">
        <v>0</v>
      </c>
      <c r="M4" s="179">
        <v>20</v>
      </c>
    </row>
    <row r="5" spans="1:13">
      <c r="A5" s="181" t="s">
        <v>7</v>
      </c>
      <c r="B5" s="178" t="s">
        <v>42</v>
      </c>
      <c r="C5" s="249">
        <v>0.19930555555555554</v>
      </c>
      <c r="D5" s="198" t="s">
        <v>8</v>
      </c>
      <c r="E5" s="199">
        <v>2</v>
      </c>
      <c r="F5" s="245">
        <v>0.48055555555555557</v>
      </c>
      <c r="G5" s="198" t="s">
        <v>7</v>
      </c>
      <c r="H5" s="199">
        <v>1</v>
      </c>
      <c r="I5" s="190">
        <v>0.74444444444444446</v>
      </c>
      <c r="J5" s="191">
        <v>3</v>
      </c>
      <c r="K5" s="225">
        <f>I5-I4</f>
        <v>1.1805555555555625E-2</v>
      </c>
      <c r="L5" s="186">
        <f>I5-I4</f>
        <v>1.1805555555555625E-2</v>
      </c>
      <c r="M5" s="209">
        <v>19</v>
      </c>
    </row>
    <row r="6" spans="1:13">
      <c r="A6" s="181" t="s">
        <v>8</v>
      </c>
      <c r="B6" s="178" t="s">
        <v>254</v>
      </c>
      <c r="C6" s="249">
        <v>0.22708333333333333</v>
      </c>
      <c r="D6" s="198" t="s">
        <v>13</v>
      </c>
      <c r="E6" s="199">
        <v>0</v>
      </c>
      <c r="F6" s="245">
        <v>0.50138888888888888</v>
      </c>
      <c r="G6" s="198" t="s">
        <v>9</v>
      </c>
      <c r="H6" s="199">
        <v>0</v>
      </c>
      <c r="I6" s="190">
        <v>0.75624999999999998</v>
      </c>
      <c r="J6" s="191">
        <v>0</v>
      </c>
      <c r="K6" s="225">
        <f>I6-I4</f>
        <v>2.3611111111111138E-2</v>
      </c>
      <c r="L6" s="186">
        <f t="shared" ref="L6:L22" si="0">I6-I5</f>
        <v>1.1805555555555514E-2</v>
      </c>
      <c r="M6" s="209">
        <v>18</v>
      </c>
    </row>
    <row r="7" spans="1:13">
      <c r="A7" s="209" t="s">
        <v>9</v>
      </c>
      <c r="B7" s="174" t="s">
        <v>270</v>
      </c>
      <c r="C7" s="249">
        <v>0.22777777777777777</v>
      </c>
      <c r="D7" s="198" t="s">
        <v>14</v>
      </c>
      <c r="E7" s="199">
        <v>0</v>
      </c>
      <c r="F7" s="245">
        <v>0.50208333333333333</v>
      </c>
      <c r="G7" s="198" t="s">
        <v>10</v>
      </c>
      <c r="H7" s="199">
        <v>0</v>
      </c>
      <c r="I7" s="190">
        <v>0.75694444444444453</v>
      </c>
      <c r="J7" s="191">
        <v>0</v>
      </c>
      <c r="K7" s="225">
        <f>I7-I4</f>
        <v>2.4305555555555691E-2</v>
      </c>
      <c r="L7" s="186">
        <f t="shared" si="0"/>
        <v>6.94444444444553E-4</v>
      </c>
      <c r="M7" s="209">
        <v>17</v>
      </c>
    </row>
    <row r="8" spans="1:13">
      <c r="A8" s="209" t="s">
        <v>10</v>
      </c>
      <c r="B8" s="174" t="s">
        <v>28</v>
      </c>
      <c r="C8" s="249">
        <v>0.1986111111111111</v>
      </c>
      <c r="D8" s="198" t="s">
        <v>7</v>
      </c>
      <c r="E8" s="199">
        <v>1</v>
      </c>
      <c r="F8" s="245">
        <v>0.48055555555555557</v>
      </c>
      <c r="G8" s="198" t="s">
        <v>8</v>
      </c>
      <c r="H8" s="199">
        <v>2</v>
      </c>
      <c r="I8" s="190">
        <v>0.77083333333333337</v>
      </c>
      <c r="J8" s="191">
        <v>3</v>
      </c>
      <c r="K8" s="225">
        <f>I8-I4</f>
        <v>3.8194444444444531E-2</v>
      </c>
      <c r="L8" s="186">
        <f t="shared" si="0"/>
        <v>1.388888888888884E-2</v>
      </c>
      <c r="M8" s="209">
        <v>16</v>
      </c>
    </row>
    <row r="9" spans="1:13">
      <c r="A9" s="209" t="s">
        <v>11</v>
      </c>
      <c r="B9" s="174" t="s">
        <v>71</v>
      </c>
      <c r="C9" s="249">
        <v>0.22013888888888888</v>
      </c>
      <c r="D9" s="198" t="s">
        <v>11</v>
      </c>
      <c r="E9" s="199">
        <v>3</v>
      </c>
      <c r="F9" s="245">
        <v>0.54791666666666672</v>
      </c>
      <c r="G9" s="198" t="s">
        <v>14</v>
      </c>
      <c r="H9" s="199">
        <v>0</v>
      </c>
      <c r="I9" s="190">
        <v>0.80972222222222223</v>
      </c>
      <c r="J9" s="191">
        <v>3</v>
      </c>
      <c r="K9" s="225">
        <f>I9-I4</f>
        <v>7.7083333333333393E-2</v>
      </c>
      <c r="L9" s="186">
        <f t="shared" si="0"/>
        <v>3.8888888888888862E-2</v>
      </c>
      <c r="M9" s="209">
        <v>15</v>
      </c>
    </row>
    <row r="10" spans="1:13">
      <c r="A10" s="209" t="s">
        <v>12</v>
      </c>
      <c r="B10" s="174" t="s">
        <v>258</v>
      </c>
      <c r="C10" s="249">
        <v>0.23124999999999998</v>
      </c>
      <c r="D10" s="198" t="s">
        <v>15</v>
      </c>
      <c r="E10" s="199">
        <v>1</v>
      </c>
      <c r="F10" s="245">
        <v>0.54097222222222219</v>
      </c>
      <c r="G10" s="198" t="s">
        <v>13</v>
      </c>
      <c r="H10" s="199">
        <v>0</v>
      </c>
      <c r="I10" s="190">
        <v>0.81736111111111109</v>
      </c>
      <c r="J10" s="191">
        <v>1</v>
      </c>
      <c r="K10" s="225">
        <f>I10-I4</f>
        <v>8.4722222222222254E-2</v>
      </c>
      <c r="L10" s="186">
        <f t="shared" si="0"/>
        <v>7.6388888888888618E-3</v>
      </c>
      <c r="M10" s="209">
        <v>14</v>
      </c>
    </row>
    <row r="11" spans="1:13">
      <c r="A11" s="209" t="s">
        <v>13</v>
      </c>
      <c r="B11" s="174" t="s">
        <v>67</v>
      </c>
      <c r="C11" s="249">
        <v>0.21805555555555556</v>
      </c>
      <c r="D11" s="198" t="s">
        <v>10</v>
      </c>
      <c r="E11" s="199">
        <v>1</v>
      </c>
      <c r="F11" s="245">
        <v>0.53125</v>
      </c>
      <c r="G11" s="198" t="s">
        <v>11</v>
      </c>
      <c r="H11" s="199">
        <v>1</v>
      </c>
      <c r="I11" s="190">
        <v>0.82013888888888886</v>
      </c>
      <c r="J11" s="191">
        <v>2</v>
      </c>
      <c r="K11" s="225">
        <f>I11-I4</f>
        <v>8.7500000000000022E-2</v>
      </c>
      <c r="L11" s="186">
        <f t="shared" si="0"/>
        <v>2.7777777777777679E-3</v>
      </c>
      <c r="M11" s="209">
        <v>13</v>
      </c>
    </row>
    <row r="12" spans="1:13">
      <c r="A12" s="209" t="s">
        <v>14</v>
      </c>
      <c r="B12" s="174" t="s">
        <v>43</v>
      </c>
      <c r="C12" s="249">
        <v>0.22638888888888889</v>
      </c>
      <c r="D12" s="198" t="s">
        <v>12</v>
      </c>
      <c r="E12" s="199">
        <v>1</v>
      </c>
      <c r="F12" s="245">
        <v>0.53194444444444444</v>
      </c>
      <c r="G12" s="198" t="s">
        <v>12</v>
      </c>
      <c r="H12" s="199">
        <v>1</v>
      </c>
      <c r="I12" s="190">
        <v>0.83263888888888893</v>
      </c>
      <c r="J12" s="191">
        <v>2</v>
      </c>
      <c r="K12" s="225">
        <f>I12-I4</f>
        <v>0.10000000000000009</v>
      </c>
      <c r="L12" s="186">
        <f t="shared" si="0"/>
        <v>1.2500000000000067E-2</v>
      </c>
      <c r="M12" s="209">
        <v>12</v>
      </c>
    </row>
    <row r="13" spans="1:13">
      <c r="A13" s="209" t="s">
        <v>15</v>
      </c>
      <c r="B13" s="174" t="s">
        <v>52</v>
      </c>
      <c r="C13" s="249">
        <v>0.24027777777777778</v>
      </c>
      <c r="D13" s="198" t="s">
        <v>20</v>
      </c>
      <c r="E13" s="199">
        <v>0</v>
      </c>
      <c r="F13" s="245">
        <v>0.55486111111111114</v>
      </c>
      <c r="G13" s="198" t="s">
        <v>16</v>
      </c>
      <c r="H13" s="199">
        <v>0</v>
      </c>
      <c r="I13" s="190">
        <v>0.84166666666666667</v>
      </c>
      <c r="J13" s="191">
        <v>0</v>
      </c>
      <c r="K13" s="225">
        <f>I13-I4</f>
        <v>0.10902777777777783</v>
      </c>
      <c r="L13" s="186">
        <f t="shared" si="0"/>
        <v>9.0277777777777457E-3</v>
      </c>
      <c r="M13" s="209">
        <v>11</v>
      </c>
    </row>
    <row r="14" spans="1:13">
      <c r="A14" s="209" t="s">
        <v>16</v>
      </c>
      <c r="B14" s="174" t="s">
        <v>31</v>
      </c>
      <c r="C14" s="249">
        <v>0.21458333333333335</v>
      </c>
      <c r="D14" s="198" t="s">
        <v>9</v>
      </c>
      <c r="E14" s="199">
        <v>2</v>
      </c>
      <c r="F14" s="245">
        <v>0.5541666666666667</v>
      </c>
      <c r="G14" s="198" t="s">
        <v>15</v>
      </c>
      <c r="H14" s="199">
        <v>3</v>
      </c>
      <c r="I14" s="190">
        <v>0.86597222222222225</v>
      </c>
      <c r="J14" s="191">
        <v>5</v>
      </c>
      <c r="K14" s="225">
        <f>I14-I4</f>
        <v>0.13333333333333341</v>
      </c>
      <c r="L14" s="186">
        <f t="shared" si="0"/>
        <v>2.430555555555558E-2</v>
      </c>
      <c r="M14" s="209">
        <v>10</v>
      </c>
    </row>
    <row r="15" spans="1:13">
      <c r="A15" s="209" t="s">
        <v>17</v>
      </c>
      <c r="B15" s="174" t="s">
        <v>34</v>
      </c>
      <c r="C15" s="249">
        <v>0.23194444444444443</v>
      </c>
      <c r="D15" s="198" t="s">
        <v>16</v>
      </c>
      <c r="E15" s="199">
        <v>1</v>
      </c>
      <c r="F15" s="245">
        <v>0.57291666666666663</v>
      </c>
      <c r="G15" s="198" t="s">
        <v>18</v>
      </c>
      <c r="H15" s="199">
        <v>1</v>
      </c>
      <c r="I15" s="190">
        <v>0.87083333333333324</v>
      </c>
      <c r="J15" s="191">
        <v>2</v>
      </c>
      <c r="K15" s="225">
        <f>I15-I4</f>
        <v>0.1381944444444444</v>
      </c>
      <c r="L15" s="186">
        <f t="shared" si="0"/>
        <v>4.8611111111109828E-3</v>
      </c>
      <c r="M15" s="209">
        <v>9</v>
      </c>
    </row>
    <row r="16" spans="1:13">
      <c r="A16" s="209" t="s">
        <v>18</v>
      </c>
      <c r="B16" s="174" t="s">
        <v>29</v>
      </c>
      <c r="C16" s="249">
        <v>0.2388888888888889</v>
      </c>
      <c r="D16" s="198" t="s">
        <v>19</v>
      </c>
      <c r="E16" s="199">
        <v>0</v>
      </c>
      <c r="F16" s="245">
        <v>0.56041666666666667</v>
      </c>
      <c r="G16" s="198" t="s">
        <v>17</v>
      </c>
      <c r="H16" s="199">
        <v>1</v>
      </c>
      <c r="I16" s="190">
        <v>0.87361111111111101</v>
      </c>
      <c r="J16" s="191">
        <v>1</v>
      </c>
      <c r="K16" s="225">
        <f>I16-I4</f>
        <v>0.14097222222222217</v>
      </c>
      <c r="L16" s="186">
        <f t="shared" si="0"/>
        <v>2.7777777777777679E-3</v>
      </c>
      <c r="M16" s="209">
        <v>8</v>
      </c>
    </row>
    <row r="17" spans="1:13">
      <c r="A17" s="209" t="s">
        <v>19</v>
      </c>
      <c r="B17" s="174" t="s">
        <v>32</v>
      </c>
      <c r="C17" s="249">
        <v>0.23472222222222219</v>
      </c>
      <c r="D17" s="198" t="s">
        <v>17</v>
      </c>
      <c r="E17" s="199">
        <v>2</v>
      </c>
      <c r="F17" s="245">
        <v>0.58333333333333337</v>
      </c>
      <c r="G17" s="198" t="s">
        <v>19</v>
      </c>
      <c r="H17" s="199">
        <v>1</v>
      </c>
      <c r="I17" s="190">
        <v>0.90486111111111101</v>
      </c>
      <c r="J17" s="191">
        <v>3</v>
      </c>
      <c r="K17" s="225">
        <f>I17-I4</f>
        <v>0.17222222222222217</v>
      </c>
      <c r="L17" s="186">
        <f t="shared" si="0"/>
        <v>3.125E-2</v>
      </c>
      <c r="M17" s="209">
        <v>7</v>
      </c>
    </row>
    <row r="18" spans="1:13">
      <c r="A18" s="209" t="s">
        <v>20</v>
      </c>
      <c r="B18" s="174" t="s">
        <v>225</v>
      </c>
      <c r="C18" s="249">
        <v>0.23472222222222219</v>
      </c>
      <c r="D18" s="198" t="s">
        <v>18</v>
      </c>
      <c r="E18" s="199">
        <v>4</v>
      </c>
      <c r="F18" s="245">
        <v>0.64236111111111105</v>
      </c>
      <c r="G18" s="198" t="s">
        <v>23</v>
      </c>
      <c r="H18" s="199">
        <v>0</v>
      </c>
      <c r="I18" s="190">
        <v>0.91875000000000007</v>
      </c>
      <c r="J18" s="191">
        <v>4</v>
      </c>
      <c r="K18" s="225">
        <f>I18-I4</f>
        <v>0.18611111111111123</v>
      </c>
      <c r="L18" s="186">
        <f t="shared" si="0"/>
        <v>1.3888888888889062E-2</v>
      </c>
      <c r="M18" s="209">
        <v>6</v>
      </c>
    </row>
    <row r="19" spans="1:13">
      <c r="A19" s="209" t="s">
        <v>21</v>
      </c>
      <c r="B19" s="174" t="s">
        <v>51</v>
      </c>
      <c r="C19" s="249">
        <v>0.25347222222222221</v>
      </c>
      <c r="D19" s="198" t="s">
        <v>22</v>
      </c>
      <c r="E19" s="199">
        <v>0</v>
      </c>
      <c r="F19" s="245">
        <v>0.59652777777777777</v>
      </c>
      <c r="G19" s="198" t="s">
        <v>20</v>
      </c>
      <c r="H19" s="199">
        <v>0</v>
      </c>
      <c r="I19" s="190">
        <v>0.9291666666666667</v>
      </c>
      <c r="J19" s="191">
        <v>0</v>
      </c>
      <c r="K19" s="225">
        <f>I19-I4</f>
        <v>0.19652777777777786</v>
      </c>
      <c r="L19" s="186">
        <f t="shared" si="0"/>
        <v>1.041666666666663E-2</v>
      </c>
      <c r="M19" s="209">
        <v>5</v>
      </c>
    </row>
    <row r="20" spans="1:13" s="254" customFormat="1">
      <c r="A20" s="209" t="s">
        <v>22</v>
      </c>
      <c r="B20" s="174" t="s">
        <v>72</v>
      </c>
      <c r="C20" s="249">
        <v>0.25208333333333333</v>
      </c>
      <c r="D20" s="198" t="s">
        <v>21</v>
      </c>
      <c r="E20" s="199">
        <v>0</v>
      </c>
      <c r="F20" s="245">
        <v>0.60763888888888895</v>
      </c>
      <c r="G20" s="198" t="s">
        <v>21</v>
      </c>
      <c r="H20" s="199">
        <v>0</v>
      </c>
      <c r="I20" s="190">
        <v>0.94652777777777775</v>
      </c>
      <c r="J20" s="191">
        <v>0</v>
      </c>
      <c r="K20" s="225">
        <f>I20-I4</f>
        <v>0.21388888888888891</v>
      </c>
      <c r="L20" s="186">
        <f t="shared" si="0"/>
        <v>1.7361111111111049E-2</v>
      </c>
      <c r="M20" s="209">
        <v>4</v>
      </c>
    </row>
    <row r="21" spans="1:13" s="254" customFormat="1">
      <c r="A21" s="209" t="s">
        <v>23</v>
      </c>
      <c r="B21" s="174" t="s">
        <v>132</v>
      </c>
      <c r="C21" s="249">
        <v>0.27430555555555552</v>
      </c>
      <c r="D21" s="198" t="s">
        <v>23</v>
      </c>
      <c r="E21" s="199">
        <v>0</v>
      </c>
      <c r="F21" s="245">
        <v>0.63194444444444442</v>
      </c>
      <c r="G21" s="198" t="s">
        <v>22</v>
      </c>
      <c r="H21" s="199">
        <v>0</v>
      </c>
      <c r="I21" s="190">
        <v>0.97083333333333333</v>
      </c>
      <c r="J21" s="191">
        <v>0</v>
      </c>
      <c r="K21" s="225">
        <f>I21-I4</f>
        <v>0.23819444444444449</v>
      </c>
      <c r="L21" s="186">
        <f t="shared" si="0"/>
        <v>2.430555555555558E-2</v>
      </c>
      <c r="M21" s="209">
        <v>3</v>
      </c>
    </row>
    <row r="22" spans="1:13" ht="13.8" thickBot="1">
      <c r="A22" s="210" t="s">
        <v>24</v>
      </c>
      <c r="B22" s="175" t="s">
        <v>53</v>
      </c>
      <c r="C22" s="188">
        <v>0.29305555555555557</v>
      </c>
      <c r="D22" s="201" t="s">
        <v>24</v>
      </c>
      <c r="E22" s="195">
        <v>0</v>
      </c>
      <c r="F22" s="246">
        <v>0.68472222222222223</v>
      </c>
      <c r="G22" s="201" t="s">
        <v>24</v>
      </c>
      <c r="H22" s="195">
        <v>0</v>
      </c>
      <c r="I22" s="562" t="s">
        <v>340</v>
      </c>
      <c r="J22" s="193">
        <v>0</v>
      </c>
      <c r="K22" s="247">
        <f>I22-I4</f>
        <v>0.35138888888888897</v>
      </c>
      <c r="L22" s="187">
        <f t="shared" si="0"/>
        <v>0.11319444444444449</v>
      </c>
      <c r="M22" s="210">
        <v>2</v>
      </c>
    </row>
    <row r="23" spans="1:13">
      <c r="A23" s="71"/>
      <c r="B23" s="72"/>
      <c r="C23" s="73"/>
      <c r="D23" s="74"/>
      <c r="E23" s="71"/>
      <c r="F23" s="73"/>
      <c r="G23" s="74"/>
      <c r="H23" s="71"/>
      <c r="I23" s="75"/>
      <c r="J23" s="76"/>
      <c r="K23" s="76"/>
      <c r="L23" s="76"/>
      <c r="M23" s="71"/>
    </row>
    <row r="25" spans="1:13" ht="13.8" thickBot="1">
      <c r="A25" s="203" t="s">
        <v>69</v>
      </c>
      <c r="B25" s="545" t="s">
        <v>339</v>
      </c>
      <c r="C25" s="546"/>
      <c r="D25" s="547"/>
      <c r="E25" s="551"/>
      <c r="F25" s="551"/>
      <c r="G25" s="552"/>
      <c r="H25" s="551"/>
      <c r="I25" s="551"/>
      <c r="J25" s="551"/>
      <c r="K25" s="551"/>
      <c r="L25" s="551"/>
      <c r="M25" s="553"/>
    </row>
    <row r="26" spans="1:13" ht="48" customHeight="1" thickBot="1">
      <c r="A26" s="204" t="s">
        <v>0</v>
      </c>
      <c r="B26" s="205" t="s">
        <v>1</v>
      </c>
      <c r="C26" s="205" t="s">
        <v>65</v>
      </c>
      <c r="D26" s="206" t="s">
        <v>0</v>
      </c>
      <c r="E26" s="207" t="s">
        <v>25</v>
      </c>
      <c r="F26" s="205" t="s">
        <v>66</v>
      </c>
      <c r="G26" s="206" t="s">
        <v>0</v>
      </c>
      <c r="H26" s="207" t="s">
        <v>26</v>
      </c>
      <c r="I26" s="196" t="s">
        <v>27</v>
      </c>
      <c r="J26" s="196" t="s">
        <v>88</v>
      </c>
      <c r="K26" s="219" t="s">
        <v>56</v>
      </c>
      <c r="L26" s="234" t="s">
        <v>49</v>
      </c>
      <c r="M26" s="237" t="s">
        <v>40</v>
      </c>
    </row>
    <row r="27" spans="1:13">
      <c r="A27" s="554" t="s">
        <v>6</v>
      </c>
      <c r="B27" s="555" t="s">
        <v>261</v>
      </c>
      <c r="C27" s="183">
        <v>0.1388888888888889</v>
      </c>
      <c r="D27" s="172" t="s">
        <v>6</v>
      </c>
      <c r="E27" s="173">
        <v>2</v>
      </c>
      <c r="F27" s="184">
        <v>0.3972222222222222</v>
      </c>
      <c r="G27" s="172" t="s">
        <v>6</v>
      </c>
      <c r="H27" s="173">
        <v>2</v>
      </c>
      <c r="I27" s="556">
        <v>0.64513888888888882</v>
      </c>
      <c r="J27" s="557">
        <v>4</v>
      </c>
      <c r="K27" s="182">
        <v>0</v>
      </c>
      <c r="L27" s="558">
        <v>0</v>
      </c>
      <c r="M27" s="179">
        <v>20</v>
      </c>
    </row>
    <row r="28" spans="1:13">
      <c r="A28" s="197" t="s">
        <v>7</v>
      </c>
      <c r="B28" s="212" t="s">
        <v>89</v>
      </c>
      <c r="C28" s="243">
        <v>0.16319444444444445</v>
      </c>
      <c r="D28" s="198" t="s">
        <v>7</v>
      </c>
      <c r="E28" s="199">
        <v>0</v>
      </c>
      <c r="F28" s="245">
        <v>0.42291666666666666</v>
      </c>
      <c r="G28" s="198" t="s">
        <v>7</v>
      </c>
      <c r="H28" s="199">
        <v>1</v>
      </c>
      <c r="I28" s="239">
        <v>0.68333333333333324</v>
      </c>
      <c r="J28" s="248">
        <v>1</v>
      </c>
      <c r="K28" s="225">
        <f>I28-I27</f>
        <v>3.819444444444442E-2</v>
      </c>
      <c r="L28" s="251">
        <f>I28-I27</f>
        <v>3.819444444444442E-2</v>
      </c>
      <c r="M28" s="209">
        <v>19</v>
      </c>
    </row>
    <row r="29" spans="1:13">
      <c r="A29" s="208" t="s">
        <v>8</v>
      </c>
      <c r="B29" s="212" t="s">
        <v>111</v>
      </c>
      <c r="C29" s="243">
        <v>0.17569444444444446</v>
      </c>
      <c r="D29" s="198" t="s">
        <v>8</v>
      </c>
      <c r="E29" s="199">
        <v>0</v>
      </c>
      <c r="F29" s="245">
        <v>0.43888888888888888</v>
      </c>
      <c r="G29" s="198" t="s">
        <v>8</v>
      </c>
      <c r="H29" s="199">
        <v>1</v>
      </c>
      <c r="I29" s="239">
        <v>0.71111111111111114</v>
      </c>
      <c r="J29" s="248">
        <v>1</v>
      </c>
      <c r="K29" s="225">
        <f>I29-I27</f>
        <v>6.5972222222222321E-2</v>
      </c>
      <c r="L29" s="251">
        <f t="shared" ref="L29:L31" si="1">I29-I28</f>
        <v>2.7777777777777901E-2</v>
      </c>
      <c r="M29" s="238"/>
    </row>
    <row r="30" spans="1:13">
      <c r="A30" s="197" t="s">
        <v>9</v>
      </c>
      <c r="B30" s="213" t="s">
        <v>128</v>
      </c>
      <c r="C30" s="243">
        <v>0.18402777777777779</v>
      </c>
      <c r="D30" s="198" t="s">
        <v>10</v>
      </c>
      <c r="E30" s="199">
        <v>2</v>
      </c>
      <c r="F30" s="245">
        <v>0.50763888888888886</v>
      </c>
      <c r="G30" s="198" t="s">
        <v>10</v>
      </c>
      <c r="H30" s="199">
        <v>1</v>
      </c>
      <c r="I30" s="239">
        <v>0.78680555555555554</v>
      </c>
      <c r="J30" s="248">
        <v>3</v>
      </c>
      <c r="K30" s="225">
        <f>I30-I27</f>
        <v>0.14166666666666672</v>
      </c>
      <c r="L30" s="251">
        <f t="shared" si="1"/>
        <v>7.5694444444444398E-2</v>
      </c>
      <c r="M30" s="209">
        <v>18</v>
      </c>
    </row>
    <row r="31" spans="1:13" ht="13.8" thickBot="1">
      <c r="A31" s="559" t="s">
        <v>10</v>
      </c>
      <c r="B31" s="560" t="s">
        <v>279</v>
      </c>
      <c r="C31" s="244">
        <v>0.17708333333333334</v>
      </c>
      <c r="D31" s="201" t="s">
        <v>9</v>
      </c>
      <c r="E31" s="195">
        <v>2</v>
      </c>
      <c r="F31" s="246">
        <v>0.50416666666666665</v>
      </c>
      <c r="G31" s="201" t="s">
        <v>9</v>
      </c>
      <c r="H31" s="195">
        <v>2</v>
      </c>
      <c r="I31" s="240">
        <v>0.82500000000000007</v>
      </c>
      <c r="J31" s="250">
        <v>4</v>
      </c>
      <c r="K31" s="247">
        <f>I31-I27</f>
        <v>0.17986111111111125</v>
      </c>
      <c r="L31" s="252">
        <f t="shared" si="1"/>
        <v>3.8194444444444531E-2</v>
      </c>
      <c r="M31" s="561">
        <v>17</v>
      </c>
    </row>
    <row r="32" spans="1:13">
      <c r="A32" s="168"/>
      <c r="B32" s="169"/>
      <c r="C32" s="169"/>
      <c r="D32" s="176"/>
      <c r="E32" s="169"/>
      <c r="F32" s="169"/>
      <c r="G32" s="176"/>
      <c r="H32" s="169"/>
      <c r="I32" s="169"/>
      <c r="J32" s="169"/>
      <c r="K32" s="169"/>
      <c r="L32" s="169"/>
      <c r="M32" s="169"/>
    </row>
    <row r="33" spans="1:13">
      <c r="A33" s="168"/>
      <c r="B33" s="169"/>
      <c r="C33" s="169"/>
      <c r="D33" s="176"/>
      <c r="E33" s="169"/>
      <c r="F33" s="169"/>
      <c r="G33" s="176"/>
      <c r="H33" s="169"/>
      <c r="I33" s="169"/>
      <c r="J33" s="169"/>
      <c r="K33" s="169"/>
      <c r="L33" s="169"/>
      <c r="M33" s="169"/>
    </row>
    <row r="34" spans="1:13" ht="13.8" thickBot="1">
      <c r="A34" s="203" t="s">
        <v>117</v>
      </c>
      <c r="B34" s="202"/>
      <c r="C34" s="202"/>
      <c r="D34" s="220"/>
      <c r="E34" s="218"/>
      <c r="F34" s="218"/>
      <c r="G34" s="221"/>
      <c r="H34" s="218"/>
      <c r="I34" s="218"/>
      <c r="J34" s="218"/>
      <c r="K34" s="218"/>
      <c r="L34" s="218"/>
      <c r="M34" s="218"/>
    </row>
    <row r="35" spans="1:13" ht="42.75" customHeight="1" thickBot="1">
      <c r="A35" s="204" t="s">
        <v>0</v>
      </c>
      <c r="B35" s="205" t="s">
        <v>1</v>
      </c>
      <c r="C35" s="205"/>
      <c r="D35" s="206"/>
      <c r="E35" s="207"/>
      <c r="F35" s="205"/>
      <c r="G35" s="206"/>
      <c r="H35" s="207"/>
      <c r="I35" s="196"/>
      <c r="J35" s="196"/>
      <c r="K35" s="219"/>
      <c r="L35" s="234"/>
      <c r="M35" s="237" t="s">
        <v>40</v>
      </c>
    </row>
    <row r="36" spans="1:13">
      <c r="A36" s="208" t="s">
        <v>6</v>
      </c>
      <c r="B36" s="226" t="s">
        <v>153</v>
      </c>
      <c r="C36" s="227"/>
      <c r="D36" s="228"/>
      <c r="E36" s="229"/>
      <c r="F36" s="230"/>
      <c r="G36" s="228"/>
      <c r="H36" s="231"/>
      <c r="I36" s="241"/>
      <c r="J36" s="232"/>
      <c r="K36" s="224"/>
      <c r="L36" s="235"/>
      <c r="M36" s="238">
        <v>10</v>
      </c>
    </row>
    <row r="37" spans="1:13" ht="13.8" thickBot="1">
      <c r="A37" s="200" t="s">
        <v>7</v>
      </c>
      <c r="B37" s="222" t="s">
        <v>241</v>
      </c>
      <c r="C37" s="223"/>
      <c r="D37" s="214"/>
      <c r="E37" s="215"/>
      <c r="F37" s="216"/>
      <c r="G37" s="214"/>
      <c r="H37" s="217"/>
      <c r="I37" s="242"/>
      <c r="J37" s="211"/>
      <c r="K37" s="233"/>
      <c r="L37" s="236"/>
      <c r="M37" s="210">
        <v>9</v>
      </c>
    </row>
  </sheetData>
  <mergeCells count="2">
    <mergeCell ref="A1:M1"/>
    <mergeCell ref="E2:M2"/>
  </mergeCells>
  <phoneticPr fontId="11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  <ignoredErrors>
    <ignoredError sqref="K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28" zoomScale="90" zoomScaleNormal="90" workbookViewId="0">
      <selection activeCell="J47" sqref="J47"/>
    </sheetView>
  </sheetViews>
  <sheetFormatPr defaultColWidth="11.5546875" defaultRowHeight="15"/>
  <cols>
    <col min="1" max="1" width="8.88671875" style="21" customWidth="1"/>
    <col min="2" max="2" width="25" style="81" customWidth="1"/>
    <col min="3" max="3" width="11.5546875" style="22" customWidth="1"/>
    <col min="4" max="4" width="9" style="22" customWidth="1"/>
    <col min="5" max="5" width="11.5546875" style="22" customWidth="1"/>
    <col min="6" max="6" width="12.33203125" style="22" customWidth="1"/>
    <col min="7" max="7" width="11.5546875" style="22" customWidth="1"/>
    <col min="8" max="8" width="12.33203125" style="22" customWidth="1"/>
    <col min="9" max="9" width="7.33203125" style="22" customWidth="1"/>
    <col min="10" max="10" width="11.5546875" style="20" customWidth="1"/>
    <col min="11" max="13" width="11.5546875" style="22"/>
    <col min="14" max="14" width="8.44140625" style="22" customWidth="1"/>
    <col min="15" max="15" width="11.5546875" style="595"/>
    <col min="16" max="16" width="11.5546875" style="22"/>
    <col min="17" max="17" width="7.6640625" style="22" customWidth="1"/>
    <col min="18" max="16384" width="11.5546875" style="22"/>
  </cols>
  <sheetData>
    <row r="1" spans="1:17" ht="23.25" customHeight="1">
      <c r="A1" s="257" t="s">
        <v>341</v>
      </c>
      <c r="B1" s="258"/>
      <c r="C1" s="266"/>
      <c r="D1" s="266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593"/>
      <c r="P1" s="253"/>
      <c r="Q1" s="253"/>
    </row>
    <row r="2" spans="1:17" ht="13.8" thickBo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593"/>
      <c r="P2" s="253"/>
      <c r="Q2" s="253"/>
    </row>
    <row r="3" spans="1:17" ht="12.75" customHeight="1">
      <c r="A3" s="719" t="s">
        <v>46</v>
      </c>
      <c r="B3" s="721" t="s">
        <v>35</v>
      </c>
      <c r="C3" s="723" t="s">
        <v>36</v>
      </c>
      <c r="D3" s="724"/>
      <c r="E3" s="725" t="s">
        <v>222</v>
      </c>
      <c r="F3" s="723" t="s">
        <v>45</v>
      </c>
      <c r="G3" s="724"/>
      <c r="H3" s="724"/>
      <c r="I3" s="727"/>
      <c r="J3" s="728" t="s">
        <v>222</v>
      </c>
      <c r="K3" s="723" t="s">
        <v>37</v>
      </c>
      <c r="L3" s="724"/>
      <c r="M3" s="724"/>
      <c r="N3" s="727"/>
      <c r="O3" s="724" t="s">
        <v>124</v>
      </c>
      <c r="P3" s="730"/>
      <c r="Q3" s="731" t="s">
        <v>40</v>
      </c>
    </row>
    <row r="4" spans="1:17" ht="27" customHeight="1" thickBot="1">
      <c r="A4" s="720"/>
      <c r="B4" s="722"/>
      <c r="C4" s="255" t="s">
        <v>47</v>
      </c>
      <c r="D4" s="563" t="s">
        <v>0</v>
      </c>
      <c r="E4" s="726"/>
      <c r="F4" s="255" t="s">
        <v>223</v>
      </c>
      <c r="G4" s="274" t="s">
        <v>224</v>
      </c>
      <c r="H4" s="274" t="s">
        <v>371</v>
      </c>
      <c r="I4" s="259" t="s">
        <v>0</v>
      </c>
      <c r="J4" s="729"/>
      <c r="K4" s="255" t="s">
        <v>223</v>
      </c>
      <c r="L4" s="274" t="s">
        <v>224</v>
      </c>
      <c r="M4" s="274" t="s">
        <v>47</v>
      </c>
      <c r="N4" s="259" t="s">
        <v>0</v>
      </c>
      <c r="O4" s="279" t="s">
        <v>48</v>
      </c>
      <c r="P4" s="274" t="s">
        <v>56</v>
      </c>
      <c r="Q4" s="732"/>
    </row>
    <row r="5" spans="1:17" ht="15.6">
      <c r="A5" s="277">
        <v>1</v>
      </c>
      <c r="B5" s="280" t="s">
        <v>368</v>
      </c>
      <c r="C5" s="260">
        <v>8.773148148148148E-3</v>
      </c>
      <c r="D5" s="271">
        <v>13</v>
      </c>
      <c r="E5" s="264">
        <f>+F5-C5</f>
        <v>1.967592592592592E-3</v>
      </c>
      <c r="F5" s="260">
        <v>1.074074074074074E-2</v>
      </c>
      <c r="G5" s="270">
        <v>3.5486111111111114E-2</v>
      </c>
      <c r="H5" s="270">
        <f t="shared" ref="H5:H31" si="0">+G5-C5</f>
        <v>2.6712962962962966E-2</v>
      </c>
      <c r="I5" s="261">
        <v>1</v>
      </c>
      <c r="J5" s="264">
        <f t="shared" ref="J5:J31" si="1">+K5-G5</f>
        <v>1.5046296296296335E-4</v>
      </c>
      <c r="K5" s="270">
        <v>3.5636574074074077E-2</v>
      </c>
      <c r="L5" s="270">
        <v>4.9826388888888885E-2</v>
      </c>
      <c r="M5" s="270">
        <f t="shared" ref="M5:M30" si="2">+L5-K5</f>
        <v>1.4189814814814808E-2</v>
      </c>
      <c r="N5" s="261">
        <v>2</v>
      </c>
      <c r="O5" s="592">
        <f t="shared" ref="O5:O31" si="3">+L5</f>
        <v>4.9826388888888885E-2</v>
      </c>
      <c r="P5" s="70"/>
      <c r="Q5" s="278"/>
    </row>
    <row r="6" spans="1:17" ht="15.6">
      <c r="A6" s="277">
        <v>2</v>
      </c>
      <c r="B6" s="280" t="s">
        <v>30</v>
      </c>
      <c r="C6" s="260">
        <v>8.819444444444444E-3</v>
      </c>
      <c r="D6" s="271">
        <v>14</v>
      </c>
      <c r="E6" s="264">
        <f>+F6-C6</f>
        <v>6.3657407407407413E-4</v>
      </c>
      <c r="F6" s="260">
        <v>9.4560185185185181E-3</v>
      </c>
      <c r="G6" s="270">
        <v>3.8078703703703705E-2</v>
      </c>
      <c r="H6" s="270">
        <f t="shared" si="0"/>
        <v>2.9259259259259263E-2</v>
      </c>
      <c r="I6" s="261">
        <v>3</v>
      </c>
      <c r="J6" s="264">
        <f t="shared" si="1"/>
        <v>3.2407407407407385E-4</v>
      </c>
      <c r="K6" s="270">
        <v>3.8402777777777779E-2</v>
      </c>
      <c r="L6" s="270">
        <v>5.2118055555555563E-2</v>
      </c>
      <c r="M6" s="270">
        <f t="shared" si="2"/>
        <v>1.3715277777777785E-2</v>
      </c>
      <c r="N6" s="261">
        <v>1</v>
      </c>
      <c r="O6" s="582">
        <f t="shared" si="3"/>
        <v>5.2118055555555563E-2</v>
      </c>
      <c r="P6" s="272">
        <v>2.291666666666678E-3</v>
      </c>
      <c r="Q6" s="278">
        <v>20</v>
      </c>
    </row>
    <row r="7" spans="1:17" ht="15.6">
      <c r="A7" s="277">
        <v>3</v>
      </c>
      <c r="B7" s="280" t="s">
        <v>370</v>
      </c>
      <c r="C7" s="260">
        <v>8.5416666666666679E-3</v>
      </c>
      <c r="D7" s="271">
        <v>11</v>
      </c>
      <c r="E7" s="264">
        <f>+F7-C7</f>
        <v>1.0185185185185176E-3</v>
      </c>
      <c r="F7" s="260">
        <v>9.5601851851851855E-3</v>
      </c>
      <c r="G7" s="270">
        <v>3.7557870370370373E-2</v>
      </c>
      <c r="H7" s="270">
        <f t="shared" si="0"/>
        <v>2.9016203703703704E-2</v>
      </c>
      <c r="I7" s="261">
        <v>2</v>
      </c>
      <c r="J7" s="264">
        <f t="shared" si="1"/>
        <v>4.8611111111110383E-4</v>
      </c>
      <c r="K7" s="270">
        <v>3.8043981481481477E-2</v>
      </c>
      <c r="L7" s="270">
        <v>5.3668981481481477E-2</v>
      </c>
      <c r="M7" s="270">
        <f t="shared" si="2"/>
        <v>1.5625E-2</v>
      </c>
      <c r="N7" s="261">
        <v>9</v>
      </c>
      <c r="O7" s="582">
        <f t="shared" si="3"/>
        <v>5.3668981481481477E-2</v>
      </c>
      <c r="P7" s="272">
        <v>3.8425925925925919E-3</v>
      </c>
      <c r="Q7" s="278"/>
    </row>
    <row r="8" spans="1:17">
      <c r="A8" s="566">
        <v>4</v>
      </c>
      <c r="B8" s="281" t="s">
        <v>28</v>
      </c>
      <c r="C8" s="260">
        <v>7.0717592592592594E-3</v>
      </c>
      <c r="D8" s="271">
        <v>3</v>
      </c>
      <c r="E8" s="264"/>
      <c r="F8" s="260"/>
      <c r="G8" s="270">
        <v>3.7986111111111116E-2</v>
      </c>
      <c r="H8" s="270">
        <f t="shared" si="0"/>
        <v>3.0914351851851856E-2</v>
      </c>
      <c r="I8" s="261">
        <v>5</v>
      </c>
      <c r="J8" s="264">
        <f t="shared" si="1"/>
        <v>2.7777777777777263E-4</v>
      </c>
      <c r="K8" s="270">
        <v>3.8263888888888889E-2</v>
      </c>
      <c r="L8" s="270">
        <v>5.4293981481481485E-2</v>
      </c>
      <c r="M8" s="270">
        <f t="shared" si="2"/>
        <v>1.6030092592592596E-2</v>
      </c>
      <c r="N8" s="261">
        <v>12</v>
      </c>
      <c r="O8" s="582">
        <f t="shared" si="3"/>
        <v>5.4293981481481485E-2</v>
      </c>
      <c r="P8" s="272">
        <v>4.4675925925925994E-3</v>
      </c>
      <c r="Q8" s="278">
        <v>19</v>
      </c>
    </row>
    <row r="9" spans="1:17">
      <c r="A9" s="566">
        <v>5</v>
      </c>
      <c r="B9" s="281" t="s">
        <v>74</v>
      </c>
      <c r="C9" s="260">
        <v>7.8703703703703713E-3</v>
      </c>
      <c r="D9" s="271">
        <v>8</v>
      </c>
      <c r="E9" s="264"/>
      <c r="F9" s="260"/>
      <c r="G9" s="270">
        <v>3.784722222222222E-2</v>
      </c>
      <c r="H9" s="270">
        <f t="shared" si="0"/>
        <v>2.9976851851851848E-2</v>
      </c>
      <c r="I9" s="261">
        <v>4</v>
      </c>
      <c r="J9" s="264">
        <f t="shared" si="1"/>
        <v>5.5555555555555913E-4</v>
      </c>
      <c r="K9" s="270">
        <v>3.8402777777777779E-2</v>
      </c>
      <c r="L9" s="270">
        <v>5.482638888888889E-2</v>
      </c>
      <c r="M9" s="270">
        <f t="shared" si="2"/>
        <v>1.6423611111111111E-2</v>
      </c>
      <c r="N9" s="261">
        <v>16</v>
      </c>
      <c r="O9" s="582">
        <f t="shared" si="3"/>
        <v>5.482638888888889E-2</v>
      </c>
      <c r="P9" s="272">
        <v>5.0000000000000044E-3</v>
      </c>
      <c r="Q9" s="278"/>
    </row>
    <row r="10" spans="1:17">
      <c r="A10" s="566">
        <v>6</v>
      </c>
      <c r="B10" s="281" t="s">
        <v>225</v>
      </c>
      <c r="C10" s="260">
        <v>8.5532407407407415E-3</v>
      </c>
      <c r="D10" s="271">
        <v>12</v>
      </c>
      <c r="E10" s="264"/>
      <c r="F10" s="260"/>
      <c r="G10" s="270">
        <v>4.1192129629629634E-2</v>
      </c>
      <c r="H10" s="270">
        <f t="shared" si="0"/>
        <v>3.2638888888888891E-2</v>
      </c>
      <c r="I10" s="261">
        <v>8</v>
      </c>
      <c r="J10" s="264">
        <f t="shared" si="1"/>
        <v>1.9675925925925764E-4</v>
      </c>
      <c r="K10" s="270">
        <v>4.1388888888888892E-2</v>
      </c>
      <c r="L10" s="270">
        <v>5.7048611111111112E-2</v>
      </c>
      <c r="M10" s="270">
        <f t="shared" si="2"/>
        <v>1.5659722222222221E-2</v>
      </c>
      <c r="N10" s="261">
        <v>10</v>
      </c>
      <c r="O10" s="582">
        <f t="shared" si="3"/>
        <v>5.7048611111111112E-2</v>
      </c>
      <c r="P10" s="272">
        <v>7.2222222222222271E-3</v>
      </c>
      <c r="Q10" s="278">
        <v>18</v>
      </c>
    </row>
    <row r="11" spans="1:17">
      <c r="A11" s="566">
        <v>7</v>
      </c>
      <c r="B11" s="281" t="s">
        <v>42</v>
      </c>
      <c r="C11" s="260">
        <v>0.01</v>
      </c>
      <c r="D11" s="271">
        <v>22</v>
      </c>
      <c r="E11" s="264">
        <f>+F11-C11</f>
        <v>1.0995370370370378E-3</v>
      </c>
      <c r="F11" s="260">
        <v>1.1099537037037038E-2</v>
      </c>
      <c r="G11" s="270">
        <v>4.1423611111111112E-2</v>
      </c>
      <c r="H11" s="270">
        <f t="shared" si="0"/>
        <v>3.142361111111111E-2</v>
      </c>
      <c r="I11" s="261">
        <v>6</v>
      </c>
      <c r="J11" s="264">
        <f t="shared" si="1"/>
        <v>3.4722222222222099E-4</v>
      </c>
      <c r="K11" s="270">
        <v>4.1770833333333333E-2</v>
      </c>
      <c r="L11" s="270">
        <v>5.708333333333334E-2</v>
      </c>
      <c r="M11" s="270">
        <f t="shared" si="2"/>
        <v>1.5312500000000007E-2</v>
      </c>
      <c r="N11" s="261">
        <v>7</v>
      </c>
      <c r="O11" s="582">
        <f t="shared" si="3"/>
        <v>5.708333333333334E-2</v>
      </c>
      <c r="P11" s="272">
        <v>7.2569444444444547E-3</v>
      </c>
      <c r="Q11" s="278">
        <v>17</v>
      </c>
    </row>
    <row r="12" spans="1:17">
      <c r="A12" s="566">
        <v>8</v>
      </c>
      <c r="B12" s="281" t="s">
        <v>364</v>
      </c>
      <c r="C12" s="260">
        <v>9.3402777777777772E-3</v>
      </c>
      <c r="D12" s="564">
        <v>17</v>
      </c>
      <c r="E12" s="264">
        <f>+F12-C12</f>
        <v>1.2499999999999994E-3</v>
      </c>
      <c r="F12" s="260">
        <v>1.0590277777777777E-2</v>
      </c>
      <c r="G12" s="270">
        <v>4.1180555555555554E-2</v>
      </c>
      <c r="H12" s="270">
        <f t="shared" si="0"/>
        <v>3.1840277777777773E-2</v>
      </c>
      <c r="I12" s="565">
        <v>7</v>
      </c>
      <c r="J12" s="264">
        <f t="shared" si="1"/>
        <v>4.7453703703704414E-4</v>
      </c>
      <c r="K12" s="270">
        <v>4.1655092592592598E-2</v>
      </c>
      <c r="L12" s="270">
        <v>5.7430555555555561E-2</v>
      </c>
      <c r="M12" s="270">
        <f t="shared" si="2"/>
        <v>1.5775462962962963E-2</v>
      </c>
      <c r="N12" s="261">
        <v>11</v>
      </c>
      <c r="O12" s="582">
        <f t="shared" si="3"/>
        <v>5.7430555555555561E-2</v>
      </c>
      <c r="P12" s="272">
        <v>7.6041666666666757E-3</v>
      </c>
      <c r="Q12" s="278"/>
    </row>
    <row r="13" spans="1:17">
      <c r="A13" s="566">
        <v>9</v>
      </c>
      <c r="B13" s="281" t="s">
        <v>358</v>
      </c>
      <c r="C13" s="260">
        <v>7.5347222222222213E-3</v>
      </c>
      <c r="D13" s="271">
        <v>4</v>
      </c>
      <c r="E13" s="264"/>
      <c r="F13" s="260"/>
      <c r="G13" s="270">
        <v>4.206018518518518E-2</v>
      </c>
      <c r="H13" s="270">
        <f t="shared" si="0"/>
        <v>3.4525462962962959E-2</v>
      </c>
      <c r="I13" s="261">
        <v>15</v>
      </c>
      <c r="J13" s="264">
        <f t="shared" si="1"/>
        <v>1.7361111111111049E-4</v>
      </c>
      <c r="K13" s="270">
        <v>4.223379629629629E-2</v>
      </c>
      <c r="L13" s="270">
        <v>5.7800925925925929E-2</v>
      </c>
      <c r="M13" s="270">
        <f t="shared" si="2"/>
        <v>1.5567129629629639E-2</v>
      </c>
      <c r="N13" s="261">
        <v>8</v>
      </c>
      <c r="O13" s="582">
        <f t="shared" si="3"/>
        <v>5.7800925925925929E-2</v>
      </c>
      <c r="P13" s="272">
        <v>7.9745370370370439E-3</v>
      </c>
      <c r="Q13" s="278"/>
    </row>
    <row r="14" spans="1:17">
      <c r="A14" s="566">
        <v>10</v>
      </c>
      <c r="B14" s="281" t="s">
        <v>270</v>
      </c>
      <c r="C14" s="260">
        <v>8.4490740740740741E-3</v>
      </c>
      <c r="D14" s="271">
        <v>9</v>
      </c>
      <c r="E14" s="264"/>
      <c r="F14" s="260"/>
      <c r="G14" s="270">
        <v>4.282407407407407E-2</v>
      </c>
      <c r="H14" s="270">
        <f t="shared" si="0"/>
        <v>3.4374999999999996E-2</v>
      </c>
      <c r="I14" s="261">
        <v>14</v>
      </c>
      <c r="J14" s="264">
        <f t="shared" si="1"/>
        <v>3.4722222222222793E-4</v>
      </c>
      <c r="K14" s="270">
        <v>4.3171296296296298E-2</v>
      </c>
      <c r="L14" s="270">
        <v>5.8020833333333334E-2</v>
      </c>
      <c r="M14" s="270">
        <f t="shared" si="2"/>
        <v>1.4849537037037036E-2</v>
      </c>
      <c r="N14" s="261">
        <v>5</v>
      </c>
      <c r="O14" s="582">
        <f t="shared" si="3"/>
        <v>5.8020833333333334E-2</v>
      </c>
      <c r="P14" s="272">
        <v>8.1944444444444486E-3</v>
      </c>
      <c r="Q14" s="278">
        <v>16</v>
      </c>
    </row>
    <row r="15" spans="1:17">
      <c r="A15" s="566">
        <v>11</v>
      </c>
      <c r="B15" s="281" t="s">
        <v>33</v>
      </c>
      <c r="C15" s="260">
        <v>1.0173611111111111E-2</v>
      </c>
      <c r="D15" s="271">
        <v>24</v>
      </c>
      <c r="E15" s="264">
        <f>+F15-C15</f>
        <v>1.1111111111111113E-3</v>
      </c>
      <c r="F15" s="260">
        <v>1.1284722222222222E-2</v>
      </c>
      <c r="G15" s="270">
        <v>4.3634259259259262E-2</v>
      </c>
      <c r="H15" s="270">
        <f t="shared" si="0"/>
        <v>3.3460648148148149E-2</v>
      </c>
      <c r="I15" s="261">
        <v>10</v>
      </c>
      <c r="J15" s="264">
        <f t="shared" si="1"/>
        <v>8.1018518518514993E-5</v>
      </c>
      <c r="K15" s="270">
        <v>4.3715277777777777E-2</v>
      </c>
      <c r="L15" s="270">
        <v>5.8101851851851849E-2</v>
      </c>
      <c r="M15" s="270">
        <f t="shared" si="2"/>
        <v>1.4386574074074072E-2</v>
      </c>
      <c r="N15" s="261">
        <v>3</v>
      </c>
      <c r="O15" s="582">
        <f t="shared" si="3"/>
        <v>5.8101851851851849E-2</v>
      </c>
      <c r="P15" s="272">
        <v>8.2754629629629636E-3</v>
      </c>
      <c r="Q15" s="278">
        <v>15</v>
      </c>
    </row>
    <row r="16" spans="1:17">
      <c r="A16" s="566">
        <v>12</v>
      </c>
      <c r="B16" s="281" t="s">
        <v>226</v>
      </c>
      <c r="C16" s="260">
        <v>7.5347222222222213E-3</v>
      </c>
      <c r="D16" s="271">
        <v>5</v>
      </c>
      <c r="E16" s="264"/>
      <c r="F16" s="260"/>
      <c r="G16" s="270">
        <v>4.1585648148148149E-2</v>
      </c>
      <c r="H16" s="270">
        <f t="shared" si="0"/>
        <v>3.4050925925925929E-2</v>
      </c>
      <c r="I16" s="261">
        <v>12</v>
      </c>
      <c r="J16" s="264">
        <f t="shared" si="1"/>
        <v>7.8703703703703748E-4</v>
      </c>
      <c r="K16" s="270">
        <v>4.2372685185185187E-2</v>
      </c>
      <c r="L16" s="270">
        <v>5.8622685185185187E-2</v>
      </c>
      <c r="M16" s="270">
        <f t="shared" si="2"/>
        <v>1.6250000000000001E-2</v>
      </c>
      <c r="N16" s="261">
        <v>14</v>
      </c>
      <c r="O16" s="582">
        <f t="shared" si="3"/>
        <v>5.8622685185185187E-2</v>
      </c>
      <c r="P16" s="272">
        <v>8.7962962962963021E-3</v>
      </c>
      <c r="Q16" s="278"/>
    </row>
    <row r="17" spans="1:17">
      <c r="A17" s="566">
        <v>13</v>
      </c>
      <c r="B17" s="281" t="s">
        <v>67</v>
      </c>
      <c r="C17" s="260">
        <v>9.5601851851851855E-3</v>
      </c>
      <c r="D17" s="271">
        <v>18</v>
      </c>
      <c r="E17" s="264">
        <f>+F17-C17</f>
        <v>1.1805555555555545E-3</v>
      </c>
      <c r="F17" s="260">
        <v>1.074074074074074E-2</v>
      </c>
      <c r="G17" s="270">
        <v>4.3518518518518519E-2</v>
      </c>
      <c r="H17" s="270">
        <f t="shared" si="0"/>
        <v>3.3958333333333333E-2</v>
      </c>
      <c r="I17" s="261">
        <v>11</v>
      </c>
      <c r="J17" s="264">
        <f t="shared" si="1"/>
        <v>1.3888888888888284E-4</v>
      </c>
      <c r="K17" s="270">
        <v>4.3657407407407402E-2</v>
      </c>
      <c r="L17" s="270">
        <v>5.8958333333333335E-2</v>
      </c>
      <c r="M17" s="270">
        <f t="shared" si="2"/>
        <v>1.5300925925925933E-2</v>
      </c>
      <c r="N17" s="261">
        <v>6</v>
      </c>
      <c r="O17" s="582">
        <f t="shared" si="3"/>
        <v>5.8958333333333335E-2</v>
      </c>
      <c r="P17" s="272">
        <v>9.1319444444444495E-3</v>
      </c>
      <c r="Q17" s="278">
        <v>14</v>
      </c>
    </row>
    <row r="18" spans="1:17">
      <c r="A18" s="566">
        <v>14</v>
      </c>
      <c r="B18" s="281" t="s">
        <v>367</v>
      </c>
      <c r="C18" s="260">
        <v>7.0486111111111105E-3</v>
      </c>
      <c r="D18" s="271">
        <v>2</v>
      </c>
      <c r="E18" s="264"/>
      <c r="F18" s="260"/>
      <c r="G18" s="270">
        <v>4.1331018518518517E-2</v>
      </c>
      <c r="H18" s="270">
        <f t="shared" si="0"/>
        <v>3.4282407407407407E-2</v>
      </c>
      <c r="I18" s="261">
        <v>13</v>
      </c>
      <c r="J18" s="264">
        <f t="shared" si="1"/>
        <v>5.2083333333333842E-4</v>
      </c>
      <c r="K18" s="270">
        <v>4.1851851851851855E-2</v>
      </c>
      <c r="L18" s="270">
        <v>5.9456018518518526E-2</v>
      </c>
      <c r="M18" s="270">
        <f t="shared" si="2"/>
        <v>1.7604166666666671E-2</v>
      </c>
      <c r="N18" s="261">
        <v>21</v>
      </c>
      <c r="O18" s="582">
        <f t="shared" si="3"/>
        <v>5.9456018518518526E-2</v>
      </c>
      <c r="P18" s="272">
        <v>9.6296296296296408E-3</v>
      </c>
      <c r="Q18" s="278"/>
    </row>
    <row r="19" spans="1:17">
      <c r="A19" s="566">
        <v>15</v>
      </c>
      <c r="B19" s="281" t="s">
        <v>365</v>
      </c>
      <c r="C19" s="260">
        <v>7.013888888888889E-3</v>
      </c>
      <c r="D19" s="564">
        <v>1</v>
      </c>
      <c r="E19" s="264"/>
      <c r="F19" s="260"/>
      <c r="G19" s="270">
        <v>4.3194444444444445E-2</v>
      </c>
      <c r="H19" s="270">
        <f t="shared" si="0"/>
        <v>3.6180555555555556E-2</v>
      </c>
      <c r="I19" s="261">
        <v>20</v>
      </c>
      <c r="J19" s="264">
        <f t="shared" si="1"/>
        <v>3.9351851851852221E-4</v>
      </c>
      <c r="K19" s="270">
        <v>4.3587962962962967E-2</v>
      </c>
      <c r="L19" s="270">
        <v>6.0277777777777784E-2</v>
      </c>
      <c r="M19" s="270">
        <f t="shared" si="2"/>
        <v>1.6689814814814817E-2</v>
      </c>
      <c r="N19" s="261">
        <v>18</v>
      </c>
      <c r="O19" s="582">
        <f t="shared" si="3"/>
        <v>6.0277777777777784E-2</v>
      </c>
      <c r="P19" s="272">
        <v>1.0451388888888899E-2</v>
      </c>
      <c r="Q19" s="278"/>
    </row>
    <row r="20" spans="1:17">
      <c r="A20" s="566">
        <v>16</v>
      </c>
      <c r="B20" s="567" t="s">
        <v>195</v>
      </c>
      <c r="C20" s="260">
        <v>7.8356481481481489E-3</v>
      </c>
      <c r="D20" s="271">
        <v>7</v>
      </c>
      <c r="E20" s="264">
        <f>+F20-C20</f>
        <v>4.1666666666666657E-3</v>
      </c>
      <c r="F20" s="260">
        <v>1.2002314814814815E-2</v>
      </c>
      <c r="G20" s="270">
        <v>4.5810185185185183E-2</v>
      </c>
      <c r="H20" s="270">
        <f t="shared" si="0"/>
        <v>3.7974537037037036E-2</v>
      </c>
      <c r="I20" s="261">
        <v>23</v>
      </c>
      <c r="J20" s="264">
        <f t="shared" si="1"/>
        <v>8.1018518518521931E-5</v>
      </c>
      <c r="K20" s="270">
        <v>4.5891203703703705E-2</v>
      </c>
      <c r="L20" s="270">
        <v>6.0636574074074079E-2</v>
      </c>
      <c r="M20" s="270">
        <f t="shared" si="2"/>
        <v>1.4745370370370374E-2</v>
      </c>
      <c r="N20" s="261">
        <v>4</v>
      </c>
      <c r="O20" s="582">
        <f t="shared" si="3"/>
        <v>6.0636574074074079E-2</v>
      </c>
      <c r="P20" s="272">
        <v>1.0810185185185194E-2</v>
      </c>
      <c r="Q20" s="278"/>
    </row>
    <row r="21" spans="1:17">
      <c r="A21" s="566">
        <v>17</v>
      </c>
      <c r="B21" s="281" t="s">
        <v>90</v>
      </c>
      <c r="C21" s="260">
        <v>1.03125E-2</v>
      </c>
      <c r="D21" s="271">
        <v>25</v>
      </c>
      <c r="E21" s="264">
        <f>+F21-C21</f>
        <v>8.4490740740740707E-4</v>
      </c>
      <c r="F21" s="260">
        <v>1.1157407407407408E-2</v>
      </c>
      <c r="G21" s="270">
        <v>4.3333333333333335E-2</v>
      </c>
      <c r="H21" s="270">
        <f t="shared" si="0"/>
        <v>3.3020833333333333E-2</v>
      </c>
      <c r="I21" s="261">
        <v>9</v>
      </c>
      <c r="J21" s="264">
        <f t="shared" si="1"/>
        <v>8.4490740740741227E-4</v>
      </c>
      <c r="K21" s="270">
        <v>4.4178240740740747E-2</v>
      </c>
      <c r="L21" s="270">
        <v>6.1493055555555558E-2</v>
      </c>
      <c r="M21" s="270">
        <f t="shared" si="2"/>
        <v>1.7314814814814811E-2</v>
      </c>
      <c r="N21" s="261">
        <v>20</v>
      </c>
      <c r="O21" s="582">
        <f t="shared" si="3"/>
        <v>6.1493055555555558E-2</v>
      </c>
      <c r="P21" s="272">
        <v>1.1666666666666672E-2</v>
      </c>
      <c r="Q21" s="278"/>
    </row>
    <row r="22" spans="1:17">
      <c r="A22" s="566">
        <v>18</v>
      </c>
      <c r="B22" s="281" t="s">
        <v>57</v>
      </c>
      <c r="C22" s="260">
        <v>9.0046296296296298E-3</v>
      </c>
      <c r="D22" s="271">
        <v>15</v>
      </c>
      <c r="E22" s="264">
        <f>+F22-C22</f>
        <v>1.3310185185185178E-3</v>
      </c>
      <c r="F22" s="260">
        <v>1.0335648148148148E-2</v>
      </c>
      <c r="G22" s="270">
        <v>4.462962962962963E-2</v>
      </c>
      <c r="H22" s="270">
        <f t="shared" si="0"/>
        <v>3.5625000000000004E-2</v>
      </c>
      <c r="I22" s="261">
        <v>16</v>
      </c>
      <c r="J22" s="264">
        <f t="shared" si="1"/>
        <v>1.49305555555556E-3</v>
      </c>
      <c r="K22" s="270">
        <v>4.612268518518519E-2</v>
      </c>
      <c r="L22" s="270">
        <v>6.2488425925925926E-2</v>
      </c>
      <c r="M22" s="270">
        <f t="shared" si="2"/>
        <v>1.6365740740740736E-2</v>
      </c>
      <c r="N22" s="261">
        <v>15</v>
      </c>
      <c r="O22" s="582">
        <f t="shared" si="3"/>
        <v>6.2488425925925926E-2</v>
      </c>
      <c r="P22" s="272">
        <v>1.2662037037037041E-2</v>
      </c>
      <c r="Q22" s="278"/>
    </row>
    <row r="23" spans="1:17">
      <c r="A23" s="566">
        <v>19</v>
      </c>
      <c r="B23" s="281" t="s">
        <v>71</v>
      </c>
      <c r="C23" s="260">
        <v>9.6064814814814815E-3</v>
      </c>
      <c r="D23" s="271">
        <v>19</v>
      </c>
      <c r="E23" s="264">
        <f>+F23-C23</f>
        <v>2.8009259259259272E-3</v>
      </c>
      <c r="F23" s="260">
        <v>1.2407407407407409E-2</v>
      </c>
      <c r="G23" s="270">
        <v>4.5335648148148146E-2</v>
      </c>
      <c r="H23" s="270">
        <f t="shared" si="0"/>
        <v>3.5729166666666666E-2</v>
      </c>
      <c r="I23" s="261">
        <v>18</v>
      </c>
      <c r="J23" s="264">
        <f t="shared" si="1"/>
        <v>5.5555555555555913E-4</v>
      </c>
      <c r="K23" s="270">
        <v>4.5891203703703705E-2</v>
      </c>
      <c r="L23" s="270">
        <v>6.2881944444444449E-2</v>
      </c>
      <c r="M23" s="270">
        <f t="shared" si="2"/>
        <v>1.6990740740740744E-2</v>
      </c>
      <c r="N23" s="261">
        <v>19</v>
      </c>
      <c r="O23" s="582">
        <f t="shared" si="3"/>
        <v>6.2881944444444449E-2</v>
      </c>
      <c r="P23" s="272">
        <v>1.3055555555555563E-2</v>
      </c>
      <c r="Q23" s="278">
        <v>13</v>
      </c>
    </row>
    <row r="24" spans="1:17">
      <c r="A24" s="566">
        <v>20</v>
      </c>
      <c r="B24" s="281" t="s">
        <v>369</v>
      </c>
      <c r="C24" s="260">
        <v>9.2129629629629627E-3</v>
      </c>
      <c r="D24" s="271">
        <v>16</v>
      </c>
      <c r="E24" s="264">
        <f>+F24-C24</f>
        <v>1.3773148148148139E-3</v>
      </c>
      <c r="F24" s="260">
        <v>1.0590277777777777E-2</v>
      </c>
      <c r="G24" s="270">
        <v>4.4895833333333329E-2</v>
      </c>
      <c r="H24" s="270">
        <f t="shared" si="0"/>
        <v>3.5682870370370365E-2</v>
      </c>
      <c r="I24" s="261">
        <v>17</v>
      </c>
      <c r="J24" s="264">
        <f t="shared" si="1"/>
        <v>9.2592592592595502E-5</v>
      </c>
      <c r="K24" s="270">
        <v>4.4988425925925925E-2</v>
      </c>
      <c r="L24" s="270">
        <v>6.3611111111111118E-2</v>
      </c>
      <c r="M24" s="270">
        <f t="shared" si="2"/>
        <v>1.8622685185185194E-2</v>
      </c>
      <c r="N24" s="261">
        <v>22</v>
      </c>
      <c r="O24" s="582">
        <f t="shared" si="3"/>
        <v>6.3611111111111118E-2</v>
      </c>
      <c r="P24" s="272">
        <v>1.3784722222222233E-2</v>
      </c>
      <c r="Q24" s="278"/>
    </row>
    <row r="25" spans="1:17" ht="15.75" customHeight="1">
      <c r="A25" s="566">
        <v>21</v>
      </c>
      <c r="B25" s="281" t="s">
        <v>43</v>
      </c>
      <c r="C25" s="260">
        <v>9.7569444444444448E-3</v>
      </c>
      <c r="D25" s="271">
        <v>21</v>
      </c>
      <c r="E25" s="264"/>
      <c r="F25" s="260"/>
      <c r="G25" s="270">
        <v>4.6678240740740735E-2</v>
      </c>
      <c r="H25" s="270">
        <f t="shared" si="0"/>
        <v>3.6921296296296292E-2</v>
      </c>
      <c r="I25" s="261">
        <v>21</v>
      </c>
      <c r="J25" s="264">
        <f t="shared" si="1"/>
        <v>4.2824074074074292E-4</v>
      </c>
      <c r="K25" s="270">
        <v>4.7106481481481478E-2</v>
      </c>
      <c r="L25" s="270">
        <v>6.3645833333333332E-2</v>
      </c>
      <c r="M25" s="270">
        <f t="shared" si="2"/>
        <v>1.6539351851851854E-2</v>
      </c>
      <c r="N25" s="261">
        <v>17</v>
      </c>
      <c r="O25" s="582">
        <f t="shared" si="3"/>
        <v>6.3645833333333332E-2</v>
      </c>
      <c r="P25" s="272">
        <v>1.3819444444444447E-2</v>
      </c>
      <c r="Q25" s="278">
        <v>12</v>
      </c>
    </row>
    <row r="26" spans="1:17">
      <c r="A26" s="566">
        <v>22</v>
      </c>
      <c r="B26" s="281" t="s">
        <v>31</v>
      </c>
      <c r="C26" s="260">
        <v>1.0081018518518519E-2</v>
      </c>
      <c r="D26" s="271">
        <v>23</v>
      </c>
      <c r="E26" s="264">
        <f t="shared" ref="E26:E31" si="4">+F26-C26</f>
        <v>1.2037037037037034E-3</v>
      </c>
      <c r="F26" s="260">
        <v>1.1284722222222222E-2</v>
      </c>
      <c r="G26" s="270">
        <v>4.612268518518519E-2</v>
      </c>
      <c r="H26" s="270">
        <f t="shared" si="0"/>
        <v>3.6041666666666673E-2</v>
      </c>
      <c r="I26" s="261">
        <v>19</v>
      </c>
      <c r="J26" s="264">
        <f t="shared" si="1"/>
        <v>3.0092592592592671E-4</v>
      </c>
      <c r="K26" s="270">
        <v>4.6423611111111117E-2</v>
      </c>
      <c r="L26" s="270">
        <v>6.7986111111111108E-2</v>
      </c>
      <c r="M26" s="270">
        <f t="shared" si="2"/>
        <v>2.1562499999999991E-2</v>
      </c>
      <c r="N26" s="261">
        <v>23</v>
      </c>
      <c r="O26" s="582">
        <f t="shared" si="3"/>
        <v>6.7986111111111108E-2</v>
      </c>
      <c r="P26" s="272">
        <v>1.8159722222222223E-2</v>
      </c>
      <c r="Q26" s="278">
        <v>11</v>
      </c>
    </row>
    <row r="27" spans="1:17">
      <c r="A27" s="566">
        <v>23</v>
      </c>
      <c r="B27" s="281" t="s">
        <v>129</v>
      </c>
      <c r="C27" s="260">
        <v>1.1689814814814814E-2</v>
      </c>
      <c r="D27" s="564">
        <v>26</v>
      </c>
      <c r="E27" s="264">
        <f t="shared" si="4"/>
        <v>9.8379629629629511E-4</v>
      </c>
      <c r="F27" s="260">
        <v>1.2673611111111109E-2</v>
      </c>
      <c r="G27" s="270">
        <v>5.4375E-2</v>
      </c>
      <c r="H27" s="270">
        <f t="shared" si="0"/>
        <v>4.2685185185185187E-2</v>
      </c>
      <c r="I27" s="261">
        <v>26</v>
      </c>
      <c r="J27" s="264">
        <f t="shared" si="1"/>
        <v>8.1018518518521931E-5</v>
      </c>
      <c r="K27" s="270">
        <v>5.4456018518518522E-2</v>
      </c>
      <c r="L27" s="270">
        <v>7.0578703703703713E-2</v>
      </c>
      <c r="M27" s="270">
        <f t="shared" si="2"/>
        <v>1.6122685185185191E-2</v>
      </c>
      <c r="N27" s="261">
        <v>13</v>
      </c>
      <c r="O27" s="582">
        <f t="shared" si="3"/>
        <v>7.0578703703703713E-2</v>
      </c>
      <c r="P27" s="272">
        <v>2.0752314814814828E-2</v>
      </c>
      <c r="Q27" s="278">
        <v>10</v>
      </c>
    </row>
    <row r="28" spans="1:17">
      <c r="A28" s="566">
        <v>24</v>
      </c>
      <c r="B28" s="281" t="s">
        <v>363</v>
      </c>
      <c r="C28" s="260">
        <v>8.4953703703703701E-3</v>
      </c>
      <c r="D28" s="564">
        <v>10</v>
      </c>
      <c r="E28" s="264">
        <f t="shared" si="4"/>
        <v>2.0370370370370369E-3</v>
      </c>
      <c r="F28" s="260">
        <v>1.0532407407407407E-2</v>
      </c>
      <c r="G28" s="270">
        <v>4.8888888888888891E-2</v>
      </c>
      <c r="H28" s="270">
        <f t="shared" si="0"/>
        <v>4.0393518518518523E-2</v>
      </c>
      <c r="I28" s="261">
        <v>25</v>
      </c>
      <c r="J28" s="264">
        <f t="shared" si="1"/>
        <v>3.5879629629629456E-4</v>
      </c>
      <c r="K28" s="270">
        <v>4.9247685185185186E-2</v>
      </c>
      <c r="L28" s="270">
        <v>7.5648148148148145E-2</v>
      </c>
      <c r="M28" s="270">
        <f t="shared" si="2"/>
        <v>2.6400462962962959E-2</v>
      </c>
      <c r="N28" s="261">
        <v>26</v>
      </c>
      <c r="O28" s="582">
        <f t="shared" si="3"/>
        <v>7.5648148148148145E-2</v>
      </c>
      <c r="P28" s="272">
        <v>2.582175925925926E-2</v>
      </c>
      <c r="Q28" s="278"/>
    </row>
    <row r="29" spans="1:17" ht="16.5" customHeight="1">
      <c r="A29" s="566">
        <v>25</v>
      </c>
      <c r="B29" s="281" t="s">
        <v>362</v>
      </c>
      <c r="C29" s="260">
        <v>1.2453703703703703E-2</v>
      </c>
      <c r="D29" s="271">
        <v>27</v>
      </c>
      <c r="E29" s="264">
        <f t="shared" si="4"/>
        <v>1.0185185185185176E-3</v>
      </c>
      <c r="F29" s="260">
        <v>1.3472222222222221E-2</v>
      </c>
      <c r="G29" s="270">
        <v>5.2337962962962968E-2</v>
      </c>
      <c r="H29" s="270">
        <f t="shared" si="0"/>
        <v>3.9884259259259265E-2</v>
      </c>
      <c r="I29" s="261">
        <v>24</v>
      </c>
      <c r="J29" s="264">
        <f t="shared" si="1"/>
        <v>3.7037037037036813E-4</v>
      </c>
      <c r="K29" s="270">
        <v>5.2708333333333336E-2</v>
      </c>
      <c r="L29" s="270">
        <v>7.6481481481481484E-2</v>
      </c>
      <c r="M29" s="270">
        <f t="shared" si="2"/>
        <v>2.3773148148148147E-2</v>
      </c>
      <c r="N29" s="261">
        <v>24</v>
      </c>
      <c r="O29" s="582">
        <f t="shared" si="3"/>
        <v>7.6481481481481484E-2</v>
      </c>
      <c r="P29" s="272">
        <v>2.6655092592592598E-2</v>
      </c>
      <c r="Q29" s="278"/>
    </row>
    <row r="30" spans="1:17" ht="13.5" customHeight="1">
      <c r="A30" s="566">
        <v>26</v>
      </c>
      <c r="B30" s="281" t="s">
        <v>360</v>
      </c>
      <c r="C30" s="260">
        <v>9.7106481481481471E-3</v>
      </c>
      <c r="D30" s="271">
        <v>20</v>
      </c>
      <c r="E30" s="264">
        <f t="shared" si="4"/>
        <v>1.3078703703703707E-3</v>
      </c>
      <c r="F30" s="260">
        <v>1.1018518518518518E-2</v>
      </c>
      <c r="G30" s="270">
        <v>5.7581018518518517E-2</v>
      </c>
      <c r="H30" s="270">
        <f t="shared" si="0"/>
        <v>4.7870370370370369E-2</v>
      </c>
      <c r="I30" s="261">
        <v>27</v>
      </c>
      <c r="J30" s="264">
        <f t="shared" si="1"/>
        <v>3.7037037037037507E-4</v>
      </c>
      <c r="K30" s="270">
        <v>5.7951388888888893E-2</v>
      </c>
      <c r="L30" s="270">
        <v>8.2094907407407408E-2</v>
      </c>
      <c r="M30" s="270">
        <f t="shared" si="2"/>
        <v>2.4143518518518516E-2</v>
      </c>
      <c r="N30" s="261">
        <v>25</v>
      </c>
      <c r="O30" s="582">
        <f t="shared" si="3"/>
        <v>8.2094907407407408E-2</v>
      </c>
      <c r="P30" s="272">
        <v>3.2268518518518523E-2</v>
      </c>
      <c r="Q30" s="278"/>
    </row>
    <row r="31" spans="1:17" ht="15.6" thickBot="1">
      <c r="A31" s="573">
        <v>27</v>
      </c>
      <c r="B31" s="282" t="s">
        <v>359</v>
      </c>
      <c r="C31" s="262">
        <v>7.6736111111111111E-3</v>
      </c>
      <c r="D31" s="273">
        <v>6</v>
      </c>
      <c r="E31" s="265">
        <f t="shared" si="4"/>
        <v>2.3495370370370363E-3</v>
      </c>
      <c r="F31" s="262">
        <v>1.0023148148148147E-2</v>
      </c>
      <c r="G31" s="275">
        <v>4.4791666666666667E-2</v>
      </c>
      <c r="H31" s="275">
        <f t="shared" si="0"/>
        <v>3.7118055555555557E-2</v>
      </c>
      <c r="I31" s="263">
        <v>22</v>
      </c>
      <c r="J31" s="265">
        <f t="shared" si="1"/>
        <v>8.1018518518519156E-4</v>
      </c>
      <c r="K31" s="275">
        <v>4.5601851851851859E-2</v>
      </c>
      <c r="L31" s="275" t="s">
        <v>231</v>
      </c>
      <c r="M31" s="275"/>
      <c r="N31" s="263"/>
      <c r="O31" s="583" t="str">
        <f t="shared" si="3"/>
        <v>DISK</v>
      </c>
      <c r="P31" s="276"/>
      <c r="Q31" s="324"/>
    </row>
    <row r="32" spans="1:17" ht="26.25" customHeight="1" thickBot="1">
      <c r="A32" s="269"/>
      <c r="B32" s="253"/>
      <c r="C32" s="253"/>
      <c r="D32" s="253"/>
      <c r="E32" s="253"/>
      <c r="F32" s="253"/>
      <c r="G32" s="253"/>
      <c r="H32" s="253"/>
      <c r="I32" s="267"/>
      <c r="J32" s="253"/>
      <c r="K32" s="253"/>
      <c r="L32" s="253"/>
      <c r="M32" s="253"/>
      <c r="N32" s="268"/>
      <c r="O32" s="594"/>
      <c r="P32" s="268"/>
      <c r="Q32" s="253"/>
    </row>
    <row r="33" spans="1:17" ht="13.2">
      <c r="A33" s="719" t="s">
        <v>46</v>
      </c>
      <c r="B33" s="721" t="s">
        <v>35</v>
      </c>
      <c r="C33" s="723" t="s">
        <v>36</v>
      </c>
      <c r="D33" s="724"/>
      <c r="E33" s="725" t="s">
        <v>222</v>
      </c>
      <c r="F33" s="723" t="s">
        <v>45</v>
      </c>
      <c r="G33" s="724"/>
      <c r="H33" s="724"/>
      <c r="I33" s="727"/>
      <c r="J33" s="728" t="s">
        <v>222</v>
      </c>
      <c r="K33" s="723" t="s">
        <v>37</v>
      </c>
      <c r="L33" s="724"/>
      <c r="M33" s="724"/>
      <c r="N33" s="727"/>
      <c r="O33" s="724" t="s">
        <v>124</v>
      </c>
      <c r="P33" s="724"/>
      <c r="Q33" s="733" t="s">
        <v>40</v>
      </c>
    </row>
    <row r="34" spans="1:17" ht="27" thickBot="1">
      <c r="A34" s="720"/>
      <c r="B34" s="722"/>
      <c r="C34" s="255" t="s">
        <v>47</v>
      </c>
      <c r="D34" s="563" t="s">
        <v>0</v>
      </c>
      <c r="E34" s="726"/>
      <c r="F34" s="255" t="s">
        <v>223</v>
      </c>
      <c r="G34" s="274" t="s">
        <v>224</v>
      </c>
      <c r="H34" s="274" t="s">
        <v>371</v>
      </c>
      <c r="I34" s="259" t="s">
        <v>0</v>
      </c>
      <c r="J34" s="729"/>
      <c r="K34" s="255" t="s">
        <v>223</v>
      </c>
      <c r="L34" s="274" t="s">
        <v>224</v>
      </c>
      <c r="M34" s="274" t="s">
        <v>47</v>
      </c>
      <c r="N34" s="259" t="s">
        <v>0</v>
      </c>
      <c r="O34" s="279" t="s">
        <v>48</v>
      </c>
      <c r="P34" s="563" t="s">
        <v>56</v>
      </c>
      <c r="Q34" s="734"/>
    </row>
    <row r="35" spans="1:17" ht="15.6">
      <c r="A35" s="575">
        <v>1</v>
      </c>
      <c r="B35" s="576" t="s">
        <v>148</v>
      </c>
      <c r="C35" s="260">
        <v>8.5763888888888903E-3</v>
      </c>
      <c r="D35" s="569">
        <v>3</v>
      </c>
      <c r="E35" s="571">
        <f>+F35-C35</f>
        <v>2.4421296296296309E-3</v>
      </c>
      <c r="F35" s="260">
        <v>1.1018518518518521E-2</v>
      </c>
      <c r="G35" s="270">
        <v>4.5162037037037035E-2</v>
      </c>
      <c r="H35" s="270">
        <f t="shared" ref="H35:H41" si="5">+G35-C35</f>
        <v>3.6585648148148145E-2</v>
      </c>
      <c r="I35" s="261">
        <v>1</v>
      </c>
      <c r="J35" s="264">
        <f t="shared" ref="J35:J41" si="6">+K35-G35</f>
        <v>3.4722222222222099E-4</v>
      </c>
      <c r="K35" s="270">
        <v>4.5509259259259256E-2</v>
      </c>
      <c r="L35" s="270">
        <v>6.1863425925925926E-2</v>
      </c>
      <c r="M35" s="270">
        <f t="shared" ref="M35:M41" si="7">+L35-K35</f>
        <v>1.635416666666667E-2</v>
      </c>
      <c r="N35" s="261">
        <v>3</v>
      </c>
      <c r="O35" s="582">
        <f t="shared" ref="O35:O41" si="8">+L35</f>
        <v>6.1863425925925926E-2</v>
      </c>
      <c r="P35" s="272"/>
      <c r="Q35" s="568">
        <v>20</v>
      </c>
    </row>
    <row r="36" spans="1:17" ht="15.6">
      <c r="A36" s="575">
        <v>2</v>
      </c>
      <c r="B36" s="576" t="s">
        <v>261</v>
      </c>
      <c r="C36" s="260">
        <v>8.425925925925927E-3</v>
      </c>
      <c r="D36" s="569">
        <v>1</v>
      </c>
      <c r="E36" s="571">
        <f>+F36-C36</f>
        <v>2.2569444444444434E-3</v>
      </c>
      <c r="F36" s="260">
        <v>1.068287037037037E-2</v>
      </c>
      <c r="G36" s="270">
        <v>4.7592592592592596E-2</v>
      </c>
      <c r="H36" s="270">
        <f t="shared" si="5"/>
        <v>3.9166666666666669E-2</v>
      </c>
      <c r="I36" s="261">
        <v>2</v>
      </c>
      <c r="J36" s="264">
        <f t="shared" si="6"/>
        <v>1.3888888888888978E-4</v>
      </c>
      <c r="K36" s="270">
        <v>4.7731481481481486E-2</v>
      </c>
      <c r="L36" s="270">
        <v>6.4270833333333333E-2</v>
      </c>
      <c r="M36" s="270">
        <f t="shared" si="7"/>
        <v>1.6539351851851847E-2</v>
      </c>
      <c r="N36" s="261">
        <v>4</v>
      </c>
      <c r="O36" s="582">
        <f t="shared" si="8"/>
        <v>6.4270833333333333E-2</v>
      </c>
      <c r="P36" s="272">
        <v>2.4074074074074067E-3</v>
      </c>
      <c r="Q36" s="278">
        <v>19</v>
      </c>
    </row>
    <row r="37" spans="1:17" ht="15.6">
      <c r="A37" s="575">
        <v>3</v>
      </c>
      <c r="B37" s="576" t="s">
        <v>230</v>
      </c>
      <c r="C37" s="260">
        <v>9.7106481481481488E-3</v>
      </c>
      <c r="D37" s="569">
        <v>7</v>
      </c>
      <c r="E37" s="571"/>
      <c r="F37" s="260"/>
      <c r="G37" s="270">
        <v>4.9166666666666664E-2</v>
      </c>
      <c r="H37" s="270">
        <f t="shared" si="5"/>
        <v>3.9456018518518515E-2</v>
      </c>
      <c r="I37" s="261">
        <v>3</v>
      </c>
      <c r="J37" s="264">
        <f t="shared" si="6"/>
        <v>1.7361111111111049E-4</v>
      </c>
      <c r="K37" s="270">
        <v>4.9340277777777775E-2</v>
      </c>
      <c r="L37" s="270">
        <v>6.5509259259259267E-2</v>
      </c>
      <c r="M37" s="270">
        <f t="shared" si="7"/>
        <v>1.6168981481481493E-2</v>
      </c>
      <c r="N37" s="261">
        <v>2</v>
      </c>
      <c r="O37" s="582">
        <f t="shared" si="8"/>
        <v>6.5509259259259267E-2</v>
      </c>
      <c r="P37" s="272">
        <v>3.6458333333333412E-3</v>
      </c>
      <c r="Q37" s="278"/>
    </row>
    <row r="38" spans="1:17">
      <c r="A38" s="577">
        <v>4</v>
      </c>
      <c r="B38" s="578" t="s">
        <v>366</v>
      </c>
      <c r="C38" s="260">
        <v>8.5300925925925926E-3</v>
      </c>
      <c r="D38" s="569">
        <v>2</v>
      </c>
      <c r="E38" s="571">
        <f>+F38-C38</f>
        <v>2.4884259259259287E-3</v>
      </c>
      <c r="F38" s="260">
        <v>1.1018518518518521E-2</v>
      </c>
      <c r="G38" s="270">
        <v>5.0567129629629635E-2</v>
      </c>
      <c r="H38" s="270">
        <f t="shared" si="5"/>
        <v>4.2037037037037039E-2</v>
      </c>
      <c r="I38" s="261">
        <v>5</v>
      </c>
      <c r="J38" s="264">
        <f t="shared" si="6"/>
        <v>1.5046296296295641E-4</v>
      </c>
      <c r="K38" s="270">
        <v>5.0717592592592592E-2</v>
      </c>
      <c r="L38" s="270">
        <v>6.6157407407407401E-2</v>
      </c>
      <c r="M38" s="270">
        <f t="shared" si="7"/>
        <v>1.5439814814814809E-2</v>
      </c>
      <c r="N38" s="261">
        <v>1</v>
      </c>
      <c r="O38" s="582">
        <f t="shared" si="8"/>
        <v>6.6157407407407401E-2</v>
      </c>
      <c r="P38" s="272">
        <v>4.293981481481475E-3</v>
      </c>
      <c r="Q38" s="278"/>
    </row>
    <row r="39" spans="1:17">
      <c r="A39" s="577">
        <v>5</v>
      </c>
      <c r="B39" s="578" t="s">
        <v>92</v>
      </c>
      <c r="C39" s="260">
        <v>8.8773148148148153E-3</v>
      </c>
      <c r="D39" s="570">
        <v>6</v>
      </c>
      <c r="E39" s="571"/>
      <c r="F39" s="260"/>
      <c r="G39" s="270">
        <v>5.0532407407407408E-2</v>
      </c>
      <c r="H39" s="270">
        <f t="shared" si="5"/>
        <v>4.1655092592592591E-2</v>
      </c>
      <c r="I39" s="565">
        <v>4</v>
      </c>
      <c r="J39" s="264">
        <f t="shared" si="6"/>
        <v>6.9444444444441422E-5</v>
      </c>
      <c r="K39" s="270">
        <v>5.0601851851851849E-2</v>
      </c>
      <c r="L39" s="270">
        <v>7.0439814814814816E-2</v>
      </c>
      <c r="M39" s="270">
        <f t="shared" si="7"/>
        <v>1.9837962962962967E-2</v>
      </c>
      <c r="N39" s="565">
        <v>6</v>
      </c>
      <c r="O39" s="582">
        <f t="shared" si="8"/>
        <v>7.0439814814814816E-2</v>
      </c>
      <c r="P39" s="272">
        <v>8.5763888888888903E-3</v>
      </c>
      <c r="Q39" s="278">
        <v>18</v>
      </c>
    </row>
    <row r="40" spans="1:17">
      <c r="A40" s="577">
        <v>6</v>
      </c>
      <c r="B40" s="579" t="s">
        <v>128</v>
      </c>
      <c r="C40" s="260">
        <v>8.611111111111111E-3</v>
      </c>
      <c r="D40" s="570">
        <v>4</v>
      </c>
      <c r="E40" s="571">
        <f>+F40-C40</f>
        <v>2.7662037037037047E-3</v>
      </c>
      <c r="F40" s="260">
        <v>1.1377314814814816E-2</v>
      </c>
      <c r="G40" s="270">
        <v>5.2233796296296299E-2</v>
      </c>
      <c r="H40" s="270">
        <f t="shared" si="5"/>
        <v>4.3622685185185188E-2</v>
      </c>
      <c r="I40" s="565">
        <v>6</v>
      </c>
      <c r="J40" s="264">
        <f t="shared" si="6"/>
        <v>2.1990740740740478E-4</v>
      </c>
      <c r="K40" s="270">
        <v>5.2453703703703704E-2</v>
      </c>
      <c r="L40" s="270">
        <v>7.1331018518518516E-2</v>
      </c>
      <c r="M40" s="270">
        <f t="shared" si="7"/>
        <v>1.8877314814814812E-2</v>
      </c>
      <c r="N40" s="565">
        <v>5</v>
      </c>
      <c r="O40" s="582">
        <f t="shared" si="8"/>
        <v>7.1331018518518516E-2</v>
      </c>
      <c r="P40" s="272">
        <v>9.46759259259259E-3</v>
      </c>
      <c r="Q40" s="278">
        <v>17</v>
      </c>
    </row>
    <row r="41" spans="1:17" ht="15.6" thickBot="1">
      <c r="A41" s="580">
        <v>7</v>
      </c>
      <c r="B41" s="581" t="s">
        <v>361</v>
      </c>
      <c r="C41" s="262">
        <v>8.6689814814814824E-3</v>
      </c>
      <c r="D41" s="574">
        <v>5</v>
      </c>
      <c r="E41" s="572">
        <f>+F41-C41</f>
        <v>2.465277777777778E-3</v>
      </c>
      <c r="F41" s="262">
        <v>1.113425925925926E-2</v>
      </c>
      <c r="G41" s="275">
        <v>5.3796296296296293E-2</v>
      </c>
      <c r="H41" s="275">
        <f t="shared" si="5"/>
        <v>4.5127314814814815E-2</v>
      </c>
      <c r="I41" s="263">
        <v>7</v>
      </c>
      <c r="J41" s="265">
        <f t="shared" si="6"/>
        <v>5.4398148148148556E-4</v>
      </c>
      <c r="K41" s="275">
        <v>5.4340277777777779E-2</v>
      </c>
      <c r="L41" s="275">
        <v>7.7696759259259257E-2</v>
      </c>
      <c r="M41" s="275">
        <f t="shared" si="7"/>
        <v>2.3356481481481478E-2</v>
      </c>
      <c r="N41" s="263">
        <v>7</v>
      </c>
      <c r="O41" s="583">
        <f t="shared" si="8"/>
        <v>7.7696759259259257E-2</v>
      </c>
      <c r="P41" s="276">
        <v>1.5833333333333331E-2</v>
      </c>
      <c r="Q41" s="324"/>
    </row>
    <row r="42" spans="1:17" ht="27.75" customHeight="1" thickBot="1">
      <c r="A42" s="253"/>
      <c r="B42" s="590" t="s">
        <v>373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593"/>
      <c r="P42" s="253"/>
      <c r="Q42" s="253"/>
    </row>
    <row r="43" spans="1:17" ht="13.2">
      <c r="A43" s="719" t="s">
        <v>46</v>
      </c>
      <c r="B43" s="721" t="s">
        <v>35</v>
      </c>
      <c r="C43" s="723" t="s">
        <v>36</v>
      </c>
      <c r="D43" s="724"/>
      <c r="E43" s="728" t="s">
        <v>222</v>
      </c>
      <c r="F43" s="723" t="s">
        <v>45</v>
      </c>
      <c r="G43" s="724"/>
      <c r="H43" s="724"/>
      <c r="I43" s="727"/>
      <c r="J43" s="728" t="s">
        <v>222</v>
      </c>
      <c r="K43" s="723" t="s">
        <v>37</v>
      </c>
      <c r="L43" s="724"/>
      <c r="M43" s="724"/>
      <c r="N43" s="727"/>
      <c r="O43" s="724" t="s">
        <v>124</v>
      </c>
      <c r="P43" s="730"/>
      <c r="Q43" s="731" t="s">
        <v>40</v>
      </c>
    </row>
    <row r="44" spans="1:17" ht="27" thickBot="1">
      <c r="A44" s="720"/>
      <c r="B44" s="722"/>
      <c r="C44" s="255" t="s">
        <v>47</v>
      </c>
      <c r="D44" s="274" t="s">
        <v>0</v>
      </c>
      <c r="E44" s="729"/>
      <c r="F44" s="255" t="s">
        <v>223</v>
      </c>
      <c r="G44" s="274" t="s">
        <v>224</v>
      </c>
      <c r="H44" s="274" t="s">
        <v>47</v>
      </c>
      <c r="I44" s="259" t="s">
        <v>0</v>
      </c>
      <c r="J44" s="729"/>
      <c r="K44" s="255" t="s">
        <v>223</v>
      </c>
      <c r="L44" s="274" t="s">
        <v>224</v>
      </c>
      <c r="M44" s="274" t="s">
        <v>47</v>
      </c>
      <c r="N44" s="259" t="s">
        <v>0</v>
      </c>
      <c r="O44" s="279" t="s">
        <v>48</v>
      </c>
      <c r="P44" s="274" t="s">
        <v>56</v>
      </c>
      <c r="Q44" s="732"/>
    </row>
    <row r="45" spans="1:17">
      <c r="A45" s="566">
        <v>1</v>
      </c>
      <c r="B45" s="281" t="s">
        <v>348</v>
      </c>
      <c r="C45" s="260">
        <v>1.25E-3</v>
      </c>
      <c r="D45" s="586">
        <v>3</v>
      </c>
      <c r="E45" s="264"/>
      <c r="F45" s="260"/>
      <c r="G45" s="270">
        <v>8.6342592592592599E-3</v>
      </c>
      <c r="H45" s="270">
        <f>+G45-C45</f>
        <v>7.3842592592592597E-3</v>
      </c>
      <c r="I45" s="587">
        <v>1</v>
      </c>
      <c r="J45" s="264"/>
      <c r="K45" s="260"/>
      <c r="L45" s="270">
        <v>1.2499999999999999E-2</v>
      </c>
      <c r="M45" s="270">
        <f>+L45-G45</f>
        <v>3.865740740740739E-3</v>
      </c>
      <c r="N45" s="587">
        <v>1</v>
      </c>
      <c r="O45" s="582">
        <f t="shared" ref="O45:O55" si="9">+L45</f>
        <v>1.2499999999999999E-2</v>
      </c>
      <c r="P45" s="272"/>
      <c r="Q45" s="256"/>
    </row>
    <row r="46" spans="1:17">
      <c r="A46" s="566">
        <v>2</v>
      </c>
      <c r="B46" s="281" t="s">
        <v>372</v>
      </c>
      <c r="C46" s="260">
        <v>1.0300925925925926E-3</v>
      </c>
      <c r="D46" s="586">
        <v>1</v>
      </c>
      <c r="E46" s="264"/>
      <c r="F46" s="260"/>
      <c r="G46" s="270">
        <v>9.5138888888888894E-3</v>
      </c>
      <c r="H46" s="270">
        <f>+G46-C46</f>
        <v>8.4837962962962966E-3</v>
      </c>
      <c r="I46" s="587">
        <v>2</v>
      </c>
      <c r="J46" s="264"/>
      <c r="K46" s="260"/>
      <c r="L46" s="270">
        <v>1.3541666666666667E-2</v>
      </c>
      <c r="M46" s="270">
        <f>+L46-G46</f>
        <v>4.0277777777777777E-3</v>
      </c>
      <c r="N46" s="587">
        <v>2</v>
      </c>
      <c r="O46" s="582">
        <f t="shared" si="9"/>
        <v>1.3541666666666667E-2</v>
      </c>
      <c r="P46" s="272">
        <v>1.0416666666666682E-3</v>
      </c>
      <c r="Q46" s="256"/>
    </row>
    <row r="47" spans="1:17">
      <c r="A47" s="566">
        <v>3</v>
      </c>
      <c r="B47" s="281" t="s">
        <v>353</v>
      </c>
      <c r="C47" s="260">
        <v>1.3657407407407409E-3</v>
      </c>
      <c r="D47" s="586">
        <v>4</v>
      </c>
      <c r="E47" s="264"/>
      <c r="F47" s="260"/>
      <c r="G47" s="270">
        <v>1.074074074074074E-2</v>
      </c>
      <c r="H47" s="270">
        <f>+G47-C47</f>
        <v>9.3749999999999997E-3</v>
      </c>
      <c r="I47" s="587">
        <v>3</v>
      </c>
      <c r="J47" s="264"/>
      <c r="K47" s="260"/>
      <c r="L47" s="270">
        <v>1.6446759259259262E-2</v>
      </c>
      <c r="M47" s="270">
        <f>+L47-G47</f>
        <v>5.7060185185185217E-3</v>
      </c>
      <c r="N47" s="587">
        <v>8</v>
      </c>
      <c r="O47" s="582">
        <f t="shared" si="9"/>
        <v>1.6446759259259262E-2</v>
      </c>
      <c r="P47" s="272">
        <v>3.9467592592592627E-3</v>
      </c>
      <c r="Q47" s="256"/>
    </row>
    <row r="48" spans="1:17">
      <c r="A48" s="566">
        <v>4</v>
      </c>
      <c r="B48" s="281" t="s">
        <v>349</v>
      </c>
      <c r="C48" s="260">
        <v>1.8518518518518517E-3</v>
      </c>
      <c r="D48" s="586">
        <v>6</v>
      </c>
      <c r="E48" s="264"/>
      <c r="F48" s="260"/>
      <c r="G48" s="270">
        <v>1.275462962962963E-2</v>
      </c>
      <c r="H48" s="270">
        <f>+G48-C48</f>
        <v>1.0902777777777779E-2</v>
      </c>
      <c r="I48" s="587">
        <v>5</v>
      </c>
      <c r="J48" s="264"/>
      <c r="K48" s="260"/>
      <c r="L48" s="270">
        <v>1.712962962962963E-2</v>
      </c>
      <c r="M48" s="270">
        <f>+L48-G48</f>
        <v>4.3750000000000004E-3</v>
      </c>
      <c r="N48" s="587">
        <v>3</v>
      </c>
      <c r="O48" s="582">
        <f t="shared" si="9"/>
        <v>1.712962962962963E-2</v>
      </c>
      <c r="P48" s="272">
        <v>4.6296296296296311E-3</v>
      </c>
      <c r="Q48" s="256"/>
    </row>
    <row r="49" spans="1:17">
      <c r="A49" s="566">
        <v>5</v>
      </c>
      <c r="B49" s="567" t="s">
        <v>342</v>
      </c>
      <c r="C49" s="260">
        <v>1.6666666666666668E-3</v>
      </c>
      <c r="D49" s="586">
        <v>5</v>
      </c>
      <c r="E49" s="264"/>
      <c r="F49" s="260"/>
      <c r="G49" s="270">
        <v>1.2997685185185183E-2</v>
      </c>
      <c r="H49" s="270">
        <f>+G49-C49</f>
        <v>1.1331018518518516E-2</v>
      </c>
      <c r="I49" s="587">
        <v>6</v>
      </c>
      <c r="J49" s="264"/>
      <c r="K49" s="260"/>
      <c r="L49" s="270">
        <v>1.7997685185185186E-2</v>
      </c>
      <c r="M49" s="270">
        <f>+L49-G49</f>
        <v>5.0000000000000027E-3</v>
      </c>
      <c r="N49" s="587">
        <v>7</v>
      </c>
      <c r="O49" s="582">
        <f t="shared" si="9"/>
        <v>1.7997685185185186E-2</v>
      </c>
      <c r="P49" s="272">
        <v>5.497685185185187E-3</v>
      </c>
      <c r="Q49" s="256">
        <v>10</v>
      </c>
    </row>
    <row r="50" spans="1:17">
      <c r="A50" s="566">
        <v>6</v>
      </c>
      <c r="B50" s="281" t="s">
        <v>350</v>
      </c>
      <c r="C50" s="260">
        <v>2.3842592592592591E-3</v>
      </c>
      <c r="D50" s="586">
        <v>8</v>
      </c>
      <c r="E50" s="264"/>
      <c r="F50" s="260"/>
      <c r="G50" s="270"/>
      <c r="H50" s="270"/>
      <c r="I50" s="587"/>
      <c r="J50" s="264"/>
      <c r="K50" s="260"/>
      <c r="L50" s="270">
        <v>1.8043981481481484E-2</v>
      </c>
      <c r="M50" s="270"/>
      <c r="N50" s="587"/>
      <c r="O50" s="582">
        <f t="shared" si="9"/>
        <v>1.8043981481481484E-2</v>
      </c>
      <c r="P50" s="272">
        <v>5.5439814814814848E-3</v>
      </c>
      <c r="Q50" s="256"/>
    </row>
    <row r="51" spans="1:17">
      <c r="A51" s="566">
        <v>7</v>
      </c>
      <c r="B51" s="281" t="s">
        <v>346</v>
      </c>
      <c r="C51" s="260">
        <v>2.0138888888888888E-3</v>
      </c>
      <c r="D51" s="586">
        <v>7</v>
      </c>
      <c r="E51" s="264"/>
      <c r="F51" s="260"/>
      <c r="G51" s="270"/>
      <c r="H51" s="270"/>
      <c r="I51" s="587"/>
      <c r="J51" s="264"/>
      <c r="K51" s="260"/>
      <c r="L51" s="270">
        <v>1.8298611111111113E-2</v>
      </c>
      <c r="M51" s="270"/>
      <c r="N51" s="587"/>
      <c r="O51" s="582">
        <f t="shared" si="9"/>
        <v>1.8298611111111113E-2</v>
      </c>
      <c r="P51" s="272">
        <v>5.7986111111111138E-3</v>
      </c>
      <c r="Q51" s="256">
        <v>9</v>
      </c>
    </row>
    <row r="52" spans="1:17">
      <c r="A52" s="566">
        <v>8</v>
      </c>
      <c r="B52" s="281" t="s">
        <v>344</v>
      </c>
      <c r="C52" s="260">
        <v>2.9166666666666668E-3</v>
      </c>
      <c r="D52" s="586">
        <v>10</v>
      </c>
      <c r="E52" s="264"/>
      <c r="F52" s="260"/>
      <c r="G52" s="270">
        <v>1.3692129629629629E-2</v>
      </c>
      <c r="H52" s="270">
        <f>+G52-C52</f>
        <v>1.0775462962962962E-2</v>
      </c>
      <c r="I52" s="587">
        <v>4</v>
      </c>
      <c r="J52" s="264"/>
      <c r="K52" s="260"/>
      <c r="L52" s="270">
        <v>1.8310185185185186E-2</v>
      </c>
      <c r="M52" s="270">
        <f>+L52-G52</f>
        <v>4.6180555555555575E-3</v>
      </c>
      <c r="N52" s="587">
        <v>5</v>
      </c>
      <c r="O52" s="582">
        <f t="shared" si="9"/>
        <v>1.8310185185185186E-2</v>
      </c>
      <c r="P52" s="272">
        <v>5.8101851851851873E-3</v>
      </c>
      <c r="Q52" s="256"/>
    </row>
    <row r="53" spans="1:17">
      <c r="A53" s="566">
        <v>9</v>
      </c>
      <c r="B53" s="281" t="s">
        <v>345</v>
      </c>
      <c r="C53" s="260">
        <v>2.5810185185185185E-3</v>
      </c>
      <c r="D53" s="586">
        <v>9</v>
      </c>
      <c r="E53" s="264"/>
      <c r="F53" s="260"/>
      <c r="G53" s="270">
        <v>1.4374999999999999E-2</v>
      </c>
      <c r="H53" s="270">
        <f>+G53-C53</f>
        <v>1.179398148148148E-2</v>
      </c>
      <c r="I53" s="587">
        <v>7</v>
      </c>
      <c r="J53" s="264"/>
      <c r="K53" s="260"/>
      <c r="L53" s="270">
        <v>1.8900462962962963E-2</v>
      </c>
      <c r="M53" s="270">
        <f>+L53-G53</f>
        <v>4.5254629629629638E-3</v>
      </c>
      <c r="N53" s="587">
        <v>4</v>
      </c>
      <c r="O53" s="582">
        <f t="shared" si="9"/>
        <v>1.8900462962962963E-2</v>
      </c>
      <c r="P53" s="272">
        <v>6.4004629629629637E-3</v>
      </c>
      <c r="Q53" s="256">
        <v>8</v>
      </c>
    </row>
    <row r="54" spans="1:17">
      <c r="A54" s="566">
        <v>10</v>
      </c>
      <c r="B54" s="281" t="s">
        <v>343</v>
      </c>
      <c r="C54" s="260"/>
      <c r="D54" s="586"/>
      <c r="E54" s="264"/>
      <c r="F54" s="260"/>
      <c r="G54" s="270">
        <v>1.4768518518518519E-2</v>
      </c>
      <c r="H54" s="270"/>
      <c r="I54" s="587"/>
      <c r="J54" s="264"/>
      <c r="K54" s="260"/>
      <c r="L54" s="270">
        <v>1.9432870370370371E-2</v>
      </c>
      <c r="M54" s="270">
        <f>+L54-G54</f>
        <v>4.6643518518518518E-3</v>
      </c>
      <c r="N54" s="587">
        <v>6</v>
      </c>
      <c r="O54" s="582">
        <f t="shared" si="9"/>
        <v>1.9432870370370371E-2</v>
      </c>
      <c r="P54" s="272">
        <v>6.9328703703703722E-3</v>
      </c>
      <c r="Q54" s="256"/>
    </row>
    <row r="55" spans="1:17">
      <c r="A55" s="566">
        <v>11</v>
      </c>
      <c r="B55" s="567" t="s">
        <v>352</v>
      </c>
      <c r="C55" s="260">
        <v>1.1226851851851851E-3</v>
      </c>
      <c r="D55" s="586">
        <v>2</v>
      </c>
      <c r="E55" s="264"/>
      <c r="F55" s="260"/>
      <c r="G55" s="270"/>
      <c r="H55" s="270"/>
      <c r="I55" s="587"/>
      <c r="J55" s="264"/>
      <c r="K55" s="260"/>
      <c r="L55" s="270" t="s">
        <v>231</v>
      </c>
      <c r="M55" s="270"/>
      <c r="N55" s="587"/>
      <c r="O55" s="582" t="str">
        <f t="shared" si="9"/>
        <v>DISK</v>
      </c>
      <c r="P55" s="272"/>
      <c r="Q55" s="256"/>
    </row>
    <row r="57" spans="1:17" ht="16.2" thickBot="1">
      <c r="B57" s="591" t="s">
        <v>374</v>
      </c>
    </row>
    <row r="58" spans="1:17" ht="13.2">
      <c r="A58" s="719" t="s">
        <v>46</v>
      </c>
      <c r="B58" s="721" t="s">
        <v>35</v>
      </c>
      <c r="C58" s="723" t="s">
        <v>36</v>
      </c>
      <c r="D58" s="724"/>
      <c r="E58" s="725" t="s">
        <v>222</v>
      </c>
      <c r="F58" s="723" t="s">
        <v>45</v>
      </c>
      <c r="G58" s="724"/>
      <c r="H58" s="724"/>
      <c r="I58" s="727"/>
      <c r="J58" s="728" t="s">
        <v>222</v>
      </c>
      <c r="K58" s="723" t="s">
        <v>37</v>
      </c>
      <c r="L58" s="724"/>
      <c r="M58" s="724"/>
      <c r="N58" s="727"/>
      <c r="O58" s="724" t="s">
        <v>124</v>
      </c>
      <c r="P58" s="730"/>
      <c r="Q58" s="731" t="s">
        <v>40</v>
      </c>
    </row>
    <row r="59" spans="1:17" ht="27" thickBot="1">
      <c r="A59" s="720"/>
      <c r="B59" s="722"/>
      <c r="C59" s="255" t="s">
        <v>47</v>
      </c>
      <c r="D59" s="563" t="s">
        <v>0</v>
      </c>
      <c r="E59" s="726"/>
      <c r="F59" s="255" t="s">
        <v>223</v>
      </c>
      <c r="G59" s="274" t="s">
        <v>224</v>
      </c>
      <c r="H59" s="274" t="s">
        <v>371</v>
      </c>
      <c r="I59" s="259" t="s">
        <v>0</v>
      </c>
      <c r="J59" s="729"/>
      <c r="K59" s="255" t="s">
        <v>223</v>
      </c>
      <c r="L59" s="274" t="s">
        <v>224</v>
      </c>
      <c r="M59" s="274" t="s">
        <v>47</v>
      </c>
      <c r="N59" s="259" t="s">
        <v>0</v>
      </c>
      <c r="O59" s="279" t="s">
        <v>48</v>
      </c>
      <c r="P59" s="274" t="s">
        <v>56</v>
      </c>
      <c r="Q59" s="732"/>
    </row>
    <row r="60" spans="1:17" ht="15.6">
      <c r="A60" s="588">
        <v>1</v>
      </c>
      <c r="B60" s="589" t="s">
        <v>347</v>
      </c>
      <c r="C60" s="115">
        <v>1.0995370370370371E-3</v>
      </c>
      <c r="D60" s="584">
        <v>1</v>
      </c>
      <c r="E60" s="283"/>
      <c r="F60" s="115"/>
      <c r="G60" s="284">
        <v>8.0671296296296307E-3</v>
      </c>
      <c r="H60" s="284">
        <f>+G60-C60</f>
        <v>6.9675925925925938E-3</v>
      </c>
      <c r="I60" s="585">
        <v>1</v>
      </c>
      <c r="J60" s="283"/>
      <c r="K60" s="115"/>
      <c r="L60" s="284">
        <v>1.224537037037037E-2</v>
      </c>
      <c r="M60" s="284">
        <f>+L60-G60</f>
        <v>4.1782407407407393E-3</v>
      </c>
      <c r="N60" s="585">
        <v>1</v>
      </c>
      <c r="O60" s="592">
        <f t="shared" ref="O60:O65" si="10">+L60</f>
        <v>1.224537037037037E-2</v>
      </c>
      <c r="P60" s="70"/>
      <c r="Q60" s="278"/>
    </row>
    <row r="61" spans="1:17" ht="15.6">
      <c r="A61" s="575">
        <v>2</v>
      </c>
      <c r="B61" s="576" t="s">
        <v>356</v>
      </c>
      <c r="C61" s="260">
        <v>1.2847222222222223E-3</v>
      </c>
      <c r="D61" s="586">
        <v>3</v>
      </c>
      <c r="E61" s="264"/>
      <c r="F61" s="260"/>
      <c r="G61" s="270"/>
      <c r="H61" s="270"/>
      <c r="I61" s="587"/>
      <c r="J61" s="264"/>
      <c r="K61" s="260"/>
      <c r="L61" s="270">
        <v>1.4224537037037037E-2</v>
      </c>
      <c r="M61" s="270"/>
      <c r="N61" s="587"/>
      <c r="O61" s="582">
        <f t="shared" si="10"/>
        <v>1.4224537037037037E-2</v>
      </c>
      <c r="P61" s="272">
        <v>1.9791666666666673E-3</v>
      </c>
      <c r="Q61" s="256"/>
    </row>
    <row r="62" spans="1:17" ht="15.6">
      <c r="A62" s="575">
        <v>3</v>
      </c>
      <c r="B62" s="576" t="s">
        <v>357</v>
      </c>
      <c r="C62" s="260">
        <v>1.2268518518518518E-3</v>
      </c>
      <c r="D62" s="586">
        <v>2</v>
      </c>
      <c r="E62" s="264"/>
      <c r="F62" s="260"/>
      <c r="G62" s="270">
        <v>1.0219907407407408E-2</v>
      </c>
      <c r="H62" s="270">
        <f>+G62-C62</f>
        <v>8.9930555555555562E-3</v>
      </c>
      <c r="I62" s="587">
        <v>2</v>
      </c>
      <c r="J62" s="264"/>
      <c r="K62" s="260"/>
      <c r="L62" s="270">
        <v>1.4479166666666668E-2</v>
      </c>
      <c r="M62" s="270">
        <f t="shared" ref="M62:M65" si="11">+L62-G62</f>
        <v>4.2592592592592595E-3</v>
      </c>
      <c r="N62" s="587">
        <v>2</v>
      </c>
      <c r="O62" s="582">
        <f t="shared" si="10"/>
        <v>1.4479166666666668E-2</v>
      </c>
      <c r="P62" s="272">
        <v>2.233796296296298E-3</v>
      </c>
      <c r="Q62" s="278"/>
    </row>
    <row r="63" spans="1:17">
      <c r="A63" s="577">
        <v>4</v>
      </c>
      <c r="B63" s="578" t="s">
        <v>355</v>
      </c>
      <c r="C63" s="260">
        <v>1.3310185185185185E-3</v>
      </c>
      <c r="D63" s="586">
        <v>5</v>
      </c>
      <c r="E63" s="264"/>
      <c r="F63" s="260"/>
      <c r="G63" s="270">
        <v>1.0752314814814814E-2</v>
      </c>
      <c r="H63" s="270">
        <f>+G63-C63</f>
        <v>9.4212962962962957E-3</v>
      </c>
      <c r="I63" s="587">
        <v>3</v>
      </c>
      <c r="J63" s="264"/>
      <c r="K63" s="260"/>
      <c r="L63" s="270">
        <v>1.5127314814814816E-2</v>
      </c>
      <c r="M63" s="270">
        <f t="shared" si="11"/>
        <v>4.3750000000000022E-3</v>
      </c>
      <c r="N63" s="587">
        <v>3</v>
      </c>
      <c r="O63" s="582">
        <f t="shared" si="10"/>
        <v>1.5127314814814816E-2</v>
      </c>
      <c r="P63" s="272">
        <v>2.8819444444444457E-3</v>
      </c>
      <c r="Q63" s="278"/>
    </row>
    <row r="64" spans="1:17">
      <c r="A64" s="577">
        <v>5</v>
      </c>
      <c r="B64" s="578" t="s">
        <v>354</v>
      </c>
      <c r="C64" s="260">
        <v>1.5162037037037036E-3</v>
      </c>
      <c r="D64" s="586">
        <v>6</v>
      </c>
      <c r="E64" s="264"/>
      <c r="F64" s="260"/>
      <c r="G64" s="270">
        <v>1.1087962962962964E-2</v>
      </c>
      <c r="H64" s="270">
        <f>+G64-C64</f>
        <v>9.5717592592592608E-3</v>
      </c>
      <c r="I64" s="587">
        <v>4</v>
      </c>
      <c r="J64" s="264"/>
      <c r="K64" s="260"/>
      <c r="L64" s="270">
        <v>1.5520833333333333E-2</v>
      </c>
      <c r="M64" s="270">
        <f t="shared" si="11"/>
        <v>4.4328703703703683E-3</v>
      </c>
      <c r="N64" s="587">
        <v>4</v>
      </c>
      <c r="O64" s="582">
        <f t="shared" si="10"/>
        <v>1.5520833333333333E-2</v>
      </c>
      <c r="P64" s="272">
        <v>3.2754629629629627E-3</v>
      </c>
      <c r="Q64" s="278"/>
    </row>
    <row r="65" spans="1:17">
      <c r="A65" s="577">
        <v>6</v>
      </c>
      <c r="B65" s="578" t="s">
        <v>351</v>
      </c>
      <c r="C65" s="260">
        <v>1.2731481481481483E-3</v>
      </c>
      <c r="D65" s="586">
        <v>4</v>
      </c>
      <c r="E65" s="264"/>
      <c r="F65" s="260"/>
      <c r="G65" s="270">
        <v>1.3506944444444445E-2</v>
      </c>
      <c r="H65" s="270">
        <f>+G65-C65</f>
        <v>1.2233796296296296E-2</v>
      </c>
      <c r="I65" s="587">
        <v>5</v>
      </c>
      <c r="J65" s="264"/>
      <c r="K65" s="260"/>
      <c r="L65" s="270">
        <v>1.8032407407407407E-2</v>
      </c>
      <c r="M65" s="270">
        <f t="shared" si="11"/>
        <v>4.525462962962962E-3</v>
      </c>
      <c r="N65" s="587">
        <v>5</v>
      </c>
      <c r="O65" s="582">
        <f t="shared" si="10"/>
        <v>1.8032407407407407E-2</v>
      </c>
      <c r="P65" s="272">
        <v>5.7870370370370367E-3</v>
      </c>
      <c r="Q65" s="278"/>
    </row>
  </sheetData>
  <sortState ref="A45:Q55">
    <sortCondition ref="O45:O55"/>
  </sortState>
  <mergeCells count="36">
    <mergeCell ref="A43:A44"/>
    <mergeCell ref="B43:B44"/>
    <mergeCell ref="F43:I43"/>
    <mergeCell ref="O43:P43"/>
    <mergeCell ref="K33:N33"/>
    <mergeCell ref="O33:P33"/>
    <mergeCell ref="A33:A34"/>
    <mergeCell ref="B33:B34"/>
    <mergeCell ref="F33:I33"/>
    <mergeCell ref="K43:N43"/>
    <mergeCell ref="Q43:Q44"/>
    <mergeCell ref="C33:D33"/>
    <mergeCell ref="E33:E34"/>
    <mergeCell ref="J33:J34"/>
    <mergeCell ref="Q33:Q34"/>
    <mergeCell ref="J3:J4"/>
    <mergeCell ref="K3:N3"/>
    <mergeCell ref="O3:P3"/>
    <mergeCell ref="Q3:Q4"/>
    <mergeCell ref="A58:A59"/>
    <mergeCell ref="B58:B59"/>
    <mergeCell ref="C58:D58"/>
    <mergeCell ref="E58:E59"/>
    <mergeCell ref="F58:I58"/>
    <mergeCell ref="J58:J59"/>
    <mergeCell ref="K58:N58"/>
    <mergeCell ref="O58:P58"/>
    <mergeCell ref="Q58:Q59"/>
    <mergeCell ref="C43:D43"/>
    <mergeCell ref="E43:E44"/>
    <mergeCell ref="J43:J44"/>
    <mergeCell ref="A3:A4"/>
    <mergeCell ref="B3:B4"/>
    <mergeCell ref="C3:D3"/>
    <mergeCell ref="E3:E4"/>
    <mergeCell ref="F3:I3"/>
  </mergeCells>
  <phoneticPr fontId="11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zoomScale="68" zoomScaleNormal="68" workbookViewId="0">
      <selection activeCell="I38" sqref="I38"/>
    </sheetView>
  </sheetViews>
  <sheetFormatPr defaultColWidth="11.5546875" defaultRowHeight="13.2"/>
  <cols>
    <col min="1" max="1" width="10" style="194" customWidth="1"/>
    <col min="2" max="2" width="29" style="254" customWidth="1"/>
    <col min="3" max="3" width="12.88671875" style="84" customWidth="1"/>
    <col min="4" max="4" width="11.5546875" style="85"/>
    <col min="5" max="5" width="13" style="86" customWidth="1"/>
    <col min="6" max="6" width="13.5546875" style="85" customWidth="1"/>
    <col min="7" max="16384" width="11.5546875" style="254"/>
  </cols>
  <sheetData>
    <row r="1" spans="1:6" ht="38.25" customHeight="1">
      <c r="A1" s="735" t="s">
        <v>376</v>
      </c>
      <c r="B1" s="735"/>
      <c r="C1" s="735"/>
      <c r="D1" s="735"/>
      <c r="E1" s="735"/>
      <c r="F1" s="735"/>
    </row>
    <row r="2" spans="1:6" ht="13.8" thickBot="1"/>
    <row r="3" spans="1:6" ht="14.4" thickBot="1">
      <c r="A3" s="91" t="s">
        <v>46</v>
      </c>
      <c r="B3" s="92" t="s">
        <v>35</v>
      </c>
      <c r="C3" s="93" t="s">
        <v>38</v>
      </c>
      <c r="D3" s="94" t="s">
        <v>54</v>
      </c>
      <c r="E3" s="322" t="s">
        <v>39</v>
      </c>
      <c r="F3" s="316" t="s">
        <v>40</v>
      </c>
    </row>
    <row r="4" spans="1:6" ht="14.4">
      <c r="A4" s="325">
        <v>1</v>
      </c>
      <c r="B4" s="628" t="s">
        <v>30</v>
      </c>
      <c r="C4" s="326" t="s">
        <v>87</v>
      </c>
      <c r="D4" s="327" t="s">
        <v>87</v>
      </c>
      <c r="E4" s="328">
        <f t="shared" ref="E4:E23" si="0">C4+D4</f>
        <v>2</v>
      </c>
      <c r="F4" s="329">
        <v>20</v>
      </c>
    </row>
    <row r="5" spans="1:6" ht="14.4">
      <c r="A5" s="308">
        <v>2</v>
      </c>
      <c r="B5" s="629" t="s">
        <v>33</v>
      </c>
      <c r="C5" s="89" t="s">
        <v>85</v>
      </c>
      <c r="D5" s="89" t="s">
        <v>82</v>
      </c>
      <c r="E5" s="319">
        <f t="shared" si="0"/>
        <v>5</v>
      </c>
      <c r="F5" s="330">
        <v>19</v>
      </c>
    </row>
    <row r="6" spans="1:6" ht="14.4">
      <c r="A6" s="307">
        <v>3</v>
      </c>
      <c r="B6" s="620" t="s">
        <v>67</v>
      </c>
      <c r="C6" s="89" t="s">
        <v>82</v>
      </c>
      <c r="D6" s="89" t="s">
        <v>81</v>
      </c>
      <c r="E6" s="319">
        <f t="shared" si="0"/>
        <v>7</v>
      </c>
      <c r="F6" s="330">
        <v>18</v>
      </c>
    </row>
    <row r="7" spans="1:6" ht="13.8">
      <c r="A7" s="308">
        <v>4</v>
      </c>
      <c r="B7" s="630" t="s">
        <v>229</v>
      </c>
      <c r="C7" s="87" t="s">
        <v>81</v>
      </c>
      <c r="D7" s="88" t="s">
        <v>80</v>
      </c>
      <c r="E7" s="319">
        <f t="shared" si="0"/>
        <v>9</v>
      </c>
      <c r="F7" s="330">
        <v>17</v>
      </c>
    </row>
    <row r="8" spans="1:6" ht="14.4">
      <c r="A8" s="307">
        <v>5</v>
      </c>
      <c r="B8" s="629" t="s">
        <v>42</v>
      </c>
      <c r="C8" s="89" t="s">
        <v>84</v>
      </c>
      <c r="D8" s="89" t="s">
        <v>83</v>
      </c>
      <c r="E8" s="319">
        <f t="shared" si="0"/>
        <v>15</v>
      </c>
      <c r="F8" s="330">
        <v>16</v>
      </c>
    </row>
    <row r="9" spans="1:6" ht="15.75" customHeight="1">
      <c r="A9" s="308">
        <v>6</v>
      </c>
      <c r="B9" s="620" t="s">
        <v>225</v>
      </c>
      <c r="C9" s="87" t="s">
        <v>102</v>
      </c>
      <c r="D9" s="88" t="s">
        <v>85</v>
      </c>
      <c r="E9" s="319">
        <f t="shared" si="0"/>
        <v>16</v>
      </c>
      <c r="F9" s="330">
        <v>15</v>
      </c>
    </row>
    <row r="10" spans="1:6" ht="14.4">
      <c r="A10" s="307">
        <v>7</v>
      </c>
      <c r="B10" s="620" t="s">
        <v>71</v>
      </c>
      <c r="C10" s="89" t="s">
        <v>86</v>
      </c>
      <c r="D10" s="89" t="s">
        <v>94</v>
      </c>
      <c r="E10" s="319">
        <f t="shared" si="0"/>
        <v>16</v>
      </c>
      <c r="F10" s="330">
        <v>14</v>
      </c>
    </row>
    <row r="11" spans="1:6" ht="14.4">
      <c r="A11" s="308">
        <v>8</v>
      </c>
      <c r="B11" s="320" t="s">
        <v>74</v>
      </c>
      <c r="C11" s="89" t="s">
        <v>83</v>
      </c>
      <c r="D11" s="89" t="s">
        <v>100</v>
      </c>
      <c r="E11" s="319">
        <f t="shared" si="0"/>
        <v>16</v>
      </c>
      <c r="F11" s="330"/>
    </row>
    <row r="12" spans="1:6" ht="15.75" customHeight="1">
      <c r="A12" s="307">
        <v>9</v>
      </c>
      <c r="B12" s="321" t="s">
        <v>28</v>
      </c>
      <c r="C12" s="87" t="s">
        <v>80</v>
      </c>
      <c r="D12" s="88" t="s">
        <v>102</v>
      </c>
      <c r="E12" s="319">
        <f t="shared" si="0"/>
        <v>17</v>
      </c>
      <c r="F12" s="330">
        <v>13</v>
      </c>
    </row>
    <row r="13" spans="1:6" ht="15.75" customHeight="1">
      <c r="A13" s="308">
        <v>10</v>
      </c>
      <c r="B13" s="320" t="s">
        <v>52</v>
      </c>
      <c r="C13" s="87" t="s">
        <v>94</v>
      </c>
      <c r="D13" s="88" t="s">
        <v>84</v>
      </c>
      <c r="E13" s="319">
        <f t="shared" si="0"/>
        <v>18</v>
      </c>
      <c r="F13" s="330">
        <v>12</v>
      </c>
    </row>
    <row r="14" spans="1:6" ht="15.75" customHeight="1">
      <c r="A14" s="307">
        <v>11</v>
      </c>
      <c r="B14" s="631" t="s">
        <v>379</v>
      </c>
      <c r="C14" s="87" t="s">
        <v>97</v>
      </c>
      <c r="D14" s="88" t="s">
        <v>98</v>
      </c>
      <c r="E14" s="319">
        <f t="shared" si="0"/>
        <v>27</v>
      </c>
      <c r="F14" s="330"/>
    </row>
    <row r="15" spans="1:6" ht="14.4">
      <c r="A15" s="308">
        <v>12</v>
      </c>
      <c r="B15" s="320" t="s">
        <v>155</v>
      </c>
      <c r="C15" s="87" t="s">
        <v>96</v>
      </c>
      <c r="D15" s="88" t="s">
        <v>93</v>
      </c>
      <c r="E15" s="319">
        <f t="shared" si="0"/>
        <v>27</v>
      </c>
      <c r="F15" s="330"/>
    </row>
    <row r="16" spans="1:6" ht="15.75" customHeight="1">
      <c r="A16" s="307">
        <v>13</v>
      </c>
      <c r="B16" s="320" t="s">
        <v>114</v>
      </c>
      <c r="C16" s="87" t="s">
        <v>93</v>
      </c>
      <c r="D16" s="88" t="s">
        <v>232</v>
      </c>
      <c r="E16" s="319">
        <f t="shared" si="0"/>
        <v>33</v>
      </c>
      <c r="F16" s="330">
        <v>11</v>
      </c>
    </row>
    <row r="17" spans="1:6" ht="14.4">
      <c r="A17" s="308">
        <v>14</v>
      </c>
      <c r="B17" s="320" t="s">
        <v>34</v>
      </c>
      <c r="C17" s="87" t="s">
        <v>95</v>
      </c>
      <c r="D17" s="88" t="s">
        <v>107</v>
      </c>
      <c r="E17" s="319">
        <f t="shared" si="0"/>
        <v>37</v>
      </c>
      <c r="F17" s="330">
        <v>10</v>
      </c>
    </row>
    <row r="18" spans="1:6" ht="14.4">
      <c r="A18" s="307">
        <v>15</v>
      </c>
      <c r="B18" s="320" t="s">
        <v>32</v>
      </c>
      <c r="C18" s="89" t="s">
        <v>101</v>
      </c>
      <c r="D18" s="89" t="s">
        <v>108</v>
      </c>
      <c r="E18" s="319">
        <f t="shared" si="0"/>
        <v>44</v>
      </c>
      <c r="F18" s="330">
        <v>9</v>
      </c>
    </row>
    <row r="19" spans="1:6" ht="14.4">
      <c r="A19" s="308">
        <v>16</v>
      </c>
      <c r="B19" s="321" t="s">
        <v>43</v>
      </c>
      <c r="C19" s="87" t="s">
        <v>391</v>
      </c>
      <c r="D19" s="88" t="s">
        <v>96</v>
      </c>
      <c r="E19" s="319">
        <f t="shared" si="0"/>
        <v>45</v>
      </c>
      <c r="F19" s="330">
        <v>8</v>
      </c>
    </row>
    <row r="20" spans="1:6" ht="14.4">
      <c r="A20" s="307">
        <v>17</v>
      </c>
      <c r="B20" s="320" t="s">
        <v>44</v>
      </c>
      <c r="C20" s="87" t="s">
        <v>232</v>
      </c>
      <c r="D20" s="88" t="s">
        <v>110</v>
      </c>
      <c r="E20" s="319">
        <f t="shared" si="0"/>
        <v>45</v>
      </c>
      <c r="F20" s="330">
        <v>7</v>
      </c>
    </row>
    <row r="21" spans="1:6" ht="14.4">
      <c r="A21" s="308">
        <v>18</v>
      </c>
      <c r="B21" s="320" t="s">
        <v>31</v>
      </c>
      <c r="C21" s="87" t="s">
        <v>104</v>
      </c>
      <c r="D21" s="88" t="s">
        <v>103</v>
      </c>
      <c r="E21" s="319">
        <f t="shared" si="0"/>
        <v>46</v>
      </c>
      <c r="F21" s="330">
        <v>6</v>
      </c>
    </row>
    <row r="22" spans="1:6" ht="14.4">
      <c r="A22" s="307">
        <v>19</v>
      </c>
      <c r="B22" s="320" t="s">
        <v>72</v>
      </c>
      <c r="C22" s="90">
        <v>27</v>
      </c>
      <c r="D22" s="90">
        <v>29</v>
      </c>
      <c r="E22" s="319">
        <f t="shared" si="0"/>
        <v>56</v>
      </c>
      <c r="F22" s="330">
        <v>5</v>
      </c>
    </row>
    <row r="23" spans="1:6" ht="14.4">
      <c r="A23" s="308">
        <v>20</v>
      </c>
      <c r="B23" s="320" t="s">
        <v>53</v>
      </c>
      <c r="C23" s="87" t="s">
        <v>106</v>
      </c>
      <c r="D23" s="88" t="s">
        <v>106</v>
      </c>
      <c r="E23" s="319">
        <f t="shared" si="0"/>
        <v>56</v>
      </c>
      <c r="F23" s="330">
        <v>4</v>
      </c>
    </row>
    <row r="24" spans="1:6" ht="14.4">
      <c r="A24" s="307">
        <v>21</v>
      </c>
      <c r="B24" s="620" t="s">
        <v>221</v>
      </c>
      <c r="C24" s="89" t="s">
        <v>105</v>
      </c>
      <c r="D24" s="89"/>
      <c r="E24" s="319"/>
      <c r="F24" s="330"/>
    </row>
    <row r="25" spans="1:6" ht="15" thickBot="1">
      <c r="A25" s="677">
        <v>22</v>
      </c>
      <c r="B25" s="627" t="s">
        <v>132</v>
      </c>
      <c r="C25" s="309" t="s">
        <v>107</v>
      </c>
      <c r="D25" s="310"/>
      <c r="E25" s="331"/>
      <c r="F25" s="678">
        <v>3</v>
      </c>
    </row>
    <row r="26" spans="1:6" ht="14.4">
      <c r="A26" s="100"/>
      <c r="B26" s="101"/>
      <c r="C26" s="102"/>
      <c r="D26" s="103"/>
      <c r="E26" s="104"/>
      <c r="F26" s="318"/>
    </row>
    <row r="27" spans="1:6" ht="15" thickBot="1">
      <c r="A27" s="100"/>
      <c r="B27" s="101"/>
      <c r="C27" s="102"/>
      <c r="D27" s="103"/>
      <c r="E27" s="104"/>
      <c r="F27" s="318"/>
    </row>
    <row r="28" spans="1:6" ht="13.8">
      <c r="A28" s="105" t="s">
        <v>46</v>
      </c>
      <c r="B28" s="106" t="s">
        <v>35</v>
      </c>
      <c r="C28" s="621" t="s">
        <v>38</v>
      </c>
      <c r="D28" s="622" t="s">
        <v>54</v>
      </c>
      <c r="E28" s="107" t="s">
        <v>39</v>
      </c>
      <c r="F28" s="623" t="s">
        <v>40</v>
      </c>
    </row>
    <row r="29" spans="1:6" ht="14.4">
      <c r="A29" s="635">
        <v>1</v>
      </c>
      <c r="B29" s="625" t="s">
        <v>148</v>
      </c>
      <c r="C29" s="108" t="s">
        <v>100</v>
      </c>
      <c r="D29" s="108" t="s">
        <v>97</v>
      </c>
      <c r="E29" s="624">
        <f t="shared" ref="E29:E38" si="1">C29+D29</f>
        <v>20</v>
      </c>
      <c r="F29" s="636">
        <v>20</v>
      </c>
    </row>
    <row r="30" spans="1:6" ht="14.4">
      <c r="A30" s="637">
        <v>2</v>
      </c>
      <c r="B30" s="625" t="s">
        <v>73</v>
      </c>
      <c r="C30" s="111" t="s">
        <v>109</v>
      </c>
      <c r="D30" s="112" t="s">
        <v>86</v>
      </c>
      <c r="E30" s="624">
        <f t="shared" si="1"/>
        <v>23</v>
      </c>
      <c r="F30" s="636">
        <v>19</v>
      </c>
    </row>
    <row r="31" spans="1:6" ht="14.4">
      <c r="A31" s="635">
        <v>3</v>
      </c>
      <c r="B31" s="625" t="s">
        <v>389</v>
      </c>
      <c r="C31" s="111" t="s">
        <v>98</v>
      </c>
      <c r="D31" s="112" t="s">
        <v>95</v>
      </c>
      <c r="E31" s="624">
        <f t="shared" si="1"/>
        <v>30</v>
      </c>
      <c r="F31" s="636"/>
    </row>
    <row r="32" spans="1:6" ht="14.4">
      <c r="A32" s="637">
        <v>4</v>
      </c>
      <c r="B32" s="625" t="s">
        <v>122</v>
      </c>
      <c r="C32" s="108" t="s">
        <v>99</v>
      </c>
      <c r="D32" s="110">
        <v>19</v>
      </c>
      <c r="E32" s="624">
        <f t="shared" si="1"/>
        <v>41</v>
      </c>
      <c r="F32" s="636">
        <v>18</v>
      </c>
    </row>
    <row r="33" spans="1:7" ht="14.4">
      <c r="A33" s="635">
        <v>5</v>
      </c>
      <c r="B33" s="625" t="s">
        <v>279</v>
      </c>
      <c r="C33" s="108" t="s">
        <v>108</v>
      </c>
      <c r="D33" s="109">
        <v>17</v>
      </c>
      <c r="E33" s="624">
        <f t="shared" si="1"/>
        <v>42</v>
      </c>
      <c r="F33" s="636">
        <v>17</v>
      </c>
    </row>
    <row r="34" spans="1:7" ht="14.4">
      <c r="A34" s="637">
        <v>6</v>
      </c>
      <c r="B34" s="625" t="s">
        <v>113</v>
      </c>
      <c r="C34" s="111" t="s">
        <v>110</v>
      </c>
      <c r="D34" s="112" t="s">
        <v>105</v>
      </c>
      <c r="E34" s="624">
        <f t="shared" si="1"/>
        <v>42</v>
      </c>
      <c r="F34" s="636"/>
    </row>
    <row r="35" spans="1:7" ht="14.4">
      <c r="A35" s="635">
        <v>7</v>
      </c>
      <c r="B35" s="625" t="s">
        <v>92</v>
      </c>
      <c r="C35" s="108" t="s">
        <v>103</v>
      </c>
      <c r="D35" s="109">
        <v>27</v>
      </c>
      <c r="E35" s="624">
        <f t="shared" si="1"/>
        <v>47</v>
      </c>
      <c r="F35" s="636">
        <v>16</v>
      </c>
    </row>
    <row r="36" spans="1:7" ht="14.4">
      <c r="A36" s="637">
        <v>8</v>
      </c>
      <c r="B36" s="625" t="s">
        <v>227</v>
      </c>
      <c r="C36" s="111" t="s">
        <v>391</v>
      </c>
      <c r="D36" s="112" t="s">
        <v>99</v>
      </c>
      <c r="E36" s="624">
        <f t="shared" si="1"/>
        <v>52</v>
      </c>
      <c r="F36" s="636">
        <v>15</v>
      </c>
    </row>
    <row r="37" spans="1:7" ht="14.4">
      <c r="A37" s="635">
        <v>9</v>
      </c>
      <c r="B37" s="626" t="s">
        <v>126</v>
      </c>
      <c r="C37" s="108" t="s">
        <v>390</v>
      </c>
      <c r="D37" s="110">
        <v>26</v>
      </c>
      <c r="E37" s="624">
        <f t="shared" si="1"/>
        <v>55</v>
      </c>
      <c r="F37" s="636">
        <v>14</v>
      </c>
    </row>
    <row r="38" spans="1:7" ht="15" thickBot="1">
      <c r="A38" s="638">
        <v>10</v>
      </c>
      <c r="B38" s="639" t="s">
        <v>161</v>
      </c>
      <c r="C38" s="640">
        <v>30</v>
      </c>
      <c r="D38" s="640">
        <v>30</v>
      </c>
      <c r="E38" s="641">
        <f t="shared" si="1"/>
        <v>60</v>
      </c>
      <c r="F38" s="642">
        <v>13</v>
      </c>
    </row>
    <row r="39" spans="1:7">
      <c r="F39" s="317"/>
    </row>
    <row r="40" spans="1:7" ht="13.8">
      <c r="A40" s="315"/>
      <c r="B40" s="95"/>
      <c r="C40" s="96"/>
      <c r="D40" s="97"/>
      <c r="E40" s="314"/>
      <c r="F40" s="98"/>
    </row>
    <row r="41" spans="1:7">
      <c r="A41" s="736" t="s">
        <v>384</v>
      </c>
      <c r="B41" s="737"/>
    </row>
    <row r="42" spans="1:7" ht="26.4">
      <c r="A42" s="586" t="s">
        <v>385</v>
      </c>
      <c r="B42" s="602" t="s">
        <v>1</v>
      </c>
      <c r="C42" s="586" t="s">
        <v>386</v>
      </c>
      <c r="D42" s="564" t="s">
        <v>387</v>
      </c>
      <c r="E42" s="601" t="s">
        <v>27</v>
      </c>
      <c r="F42" s="564" t="s">
        <v>48</v>
      </c>
      <c r="G42" s="564" t="s">
        <v>0</v>
      </c>
    </row>
    <row r="43" spans="1:7" ht="13.8">
      <c r="A43" s="99">
        <v>1</v>
      </c>
      <c r="B43" s="597" t="s">
        <v>30</v>
      </c>
      <c r="C43" s="598">
        <v>7</v>
      </c>
      <c r="D43" s="603">
        <v>8.3333333333333297E-3</v>
      </c>
      <c r="E43" s="603">
        <v>3.9618055555555552E-2</v>
      </c>
      <c r="F43" s="603">
        <f t="shared" ref="F43:F63" si="2">E43-D43</f>
        <v>3.1284722222222221E-2</v>
      </c>
      <c r="G43" s="598">
        <v>1</v>
      </c>
    </row>
    <row r="44" spans="1:7" ht="13.8">
      <c r="A44" s="99">
        <v>2</v>
      </c>
      <c r="B44" s="597" t="s">
        <v>67</v>
      </c>
      <c r="C44" s="598">
        <v>20</v>
      </c>
      <c r="D44" s="603">
        <v>2.6388888888888899E-2</v>
      </c>
      <c r="E44" s="603">
        <v>5.9131944444444445E-2</v>
      </c>
      <c r="F44" s="603">
        <f t="shared" si="2"/>
        <v>3.2743055555555546E-2</v>
      </c>
      <c r="G44" s="598">
        <v>2</v>
      </c>
    </row>
    <row r="45" spans="1:7" ht="13.8">
      <c r="A45" s="99">
        <v>3</v>
      </c>
      <c r="B45" s="597" t="s">
        <v>33</v>
      </c>
      <c r="C45" s="598">
        <v>27</v>
      </c>
      <c r="D45" s="603">
        <v>3.6111111111111198E-2</v>
      </c>
      <c r="E45" s="603">
        <v>7.0057870370370368E-2</v>
      </c>
      <c r="F45" s="603">
        <f t="shared" si="2"/>
        <v>3.394675925925917E-2</v>
      </c>
      <c r="G45" s="598">
        <v>3</v>
      </c>
    </row>
    <row r="46" spans="1:7" ht="13.8">
      <c r="A46" s="99">
        <v>4</v>
      </c>
      <c r="B46" s="597" t="s">
        <v>28</v>
      </c>
      <c r="C46" s="598">
        <v>5</v>
      </c>
      <c r="D46" s="603">
        <v>5.5555555555555601E-3</v>
      </c>
      <c r="E46" s="603">
        <v>3.9606481481481479E-2</v>
      </c>
      <c r="F46" s="603">
        <f t="shared" si="2"/>
        <v>3.4050925925925915E-2</v>
      </c>
      <c r="G46" s="598">
        <v>4</v>
      </c>
    </row>
    <row r="47" spans="1:7" ht="13.8">
      <c r="A47" s="99">
        <v>5</v>
      </c>
      <c r="B47" s="597" t="s">
        <v>377</v>
      </c>
      <c r="C47" s="598">
        <v>19</v>
      </c>
      <c r="D47" s="603">
        <v>2.5000000000000001E-2</v>
      </c>
      <c r="E47" s="603">
        <v>5.9143518518518519E-2</v>
      </c>
      <c r="F47" s="603">
        <f t="shared" si="2"/>
        <v>3.4143518518518517E-2</v>
      </c>
      <c r="G47" s="598">
        <v>5</v>
      </c>
    </row>
    <row r="48" spans="1:7" ht="13.8">
      <c r="A48" s="99">
        <v>6</v>
      </c>
      <c r="B48" s="597" t="s">
        <v>71</v>
      </c>
      <c r="C48" s="598">
        <v>31</v>
      </c>
      <c r="D48" s="603">
        <v>4.1666666666666803E-2</v>
      </c>
      <c r="E48" s="603">
        <v>7.8055555555555559E-2</v>
      </c>
      <c r="F48" s="603">
        <f t="shared" si="2"/>
        <v>3.6388888888888755E-2</v>
      </c>
      <c r="G48" s="598">
        <v>6</v>
      </c>
    </row>
    <row r="49" spans="1:7" ht="13.8">
      <c r="A49" s="99">
        <v>7</v>
      </c>
      <c r="B49" s="597" t="s">
        <v>378</v>
      </c>
      <c r="C49" s="598">
        <v>23</v>
      </c>
      <c r="D49" s="603">
        <v>3.05555555555556E-2</v>
      </c>
      <c r="E49" s="603">
        <v>6.924768518518519E-2</v>
      </c>
      <c r="F49" s="603">
        <f t="shared" si="2"/>
        <v>3.869212962962959E-2</v>
      </c>
      <c r="G49" s="598">
        <v>7</v>
      </c>
    </row>
    <row r="50" spans="1:7" ht="13.8">
      <c r="A50" s="99">
        <v>8</v>
      </c>
      <c r="B50" s="597" t="s">
        <v>118</v>
      </c>
      <c r="C50" s="598">
        <v>3</v>
      </c>
      <c r="D50" s="603">
        <v>2.7777777777777779E-3</v>
      </c>
      <c r="E50" s="603">
        <v>4.2418981481481481E-2</v>
      </c>
      <c r="F50" s="603">
        <f t="shared" si="2"/>
        <v>3.9641203703703706E-2</v>
      </c>
      <c r="G50" s="598">
        <v>8</v>
      </c>
    </row>
    <row r="51" spans="1:7" ht="13.8">
      <c r="A51" s="99">
        <v>9</v>
      </c>
      <c r="B51" s="619" t="s">
        <v>148</v>
      </c>
      <c r="C51" s="612">
        <v>29</v>
      </c>
      <c r="D51" s="614">
        <v>3.8888888888889001E-2</v>
      </c>
      <c r="E51" s="614">
        <v>7.9143518518518516E-2</v>
      </c>
      <c r="F51" s="614">
        <f t="shared" si="2"/>
        <v>4.0254629629629515E-2</v>
      </c>
      <c r="G51" s="612">
        <v>1</v>
      </c>
    </row>
    <row r="52" spans="1:7" ht="13.8">
      <c r="A52" s="99">
        <v>10</v>
      </c>
      <c r="B52" s="597" t="s">
        <v>52</v>
      </c>
      <c r="C52" s="598">
        <v>13</v>
      </c>
      <c r="D52" s="603">
        <v>1.6666666666666701E-2</v>
      </c>
      <c r="E52" s="603">
        <v>5.7824074074074076E-2</v>
      </c>
      <c r="F52" s="603">
        <f t="shared" si="2"/>
        <v>4.1157407407407379E-2</v>
      </c>
      <c r="G52" s="598">
        <v>9</v>
      </c>
    </row>
    <row r="53" spans="1:7" ht="13.8">
      <c r="A53" s="99">
        <v>11</v>
      </c>
      <c r="B53" s="597" t="s">
        <v>379</v>
      </c>
      <c r="C53" s="598">
        <v>12</v>
      </c>
      <c r="D53" s="603">
        <v>1.52777777777778E-2</v>
      </c>
      <c r="E53" s="603">
        <v>5.8043981481481481E-2</v>
      </c>
      <c r="F53" s="603">
        <f t="shared" si="2"/>
        <v>4.2766203703703681E-2</v>
      </c>
      <c r="G53" s="598">
        <v>10</v>
      </c>
    </row>
    <row r="54" spans="1:7" ht="13.8">
      <c r="A54" s="99">
        <v>12</v>
      </c>
      <c r="B54" s="597" t="s">
        <v>380</v>
      </c>
      <c r="C54" s="598">
        <v>30</v>
      </c>
      <c r="D54" s="603">
        <v>4.0277777777777898E-2</v>
      </c>
      <c r="E54" s="603">
        <v>8.3993055555555543E-2</v>
      </c>
      <c r="F54" s="603">
        <f t="shared" si="2"/>
        <v>4.3715277777777645E-2</v>
      </c>
      <c r="G54" s="598">
        <v>11</v>
      </c>
    </row>
    <row r="55" spans="1:7" ht="13.8">
      <c r="A55" s="99">
        <v>13</v>
      </c>
      <c r="B55" s="597" t="s">
        <v>225</v>
      </c>
      <c r="C55" s="598">
        <v>2</v>
      </c>
      <c r="D55" s="603">
        <v>1.3888888888888889E-3</v>
      </c>
      <c r="E55" s="603">
        <v>4.6875E-2</v>
      </c>
      <c r="F55" s="603">
        <f t="shared" si="2"/>
        <v>4.5486111111111109E-2</v>
      </c>
      <c r="G55" s="598">
        <v>12</v>
      </c>
    </row>
    <row r="56" spans="1:7" ht="14.4">
      <c r="A56" s="99">
        <v>14</v>
      </c>
      <c r="B56" s="599" t="s">
        <v>34</v>
      </c>
      <c r="C56" s="600">
        <v>10</v>
      </c>
      <c r="D56" s="604">
        <v>1.2500000000000001E-2</v>
      </c>
      <c r="E56" s="604">
        <v>5.8055555555555555E-2</v>
      </c>
      <c r="F56" s="604">
        <f t="shared" si="2"/>
        <v>4.5555555555555557E-2</v>
      </c>
      <c r="G56" s="600">
        <v>13</v>
      </c>
    </row>
    <row r="57" spans="1:7" ht="14.4">
      <c r="A57" s="99">
        <v>15</v>
      </c>
      <c r="B57" s="599" t="s">
        <v>155</v>
      </c>
      <c r="C57" s="600">
        <v>18</v>
      </c>
      <c r="D57" s="604">
        <v>2.36111111111111E-2</v>
      </c>
      <c r="E57" s="604">
        <v>7.0625000000000007E-2</v>
      </c>
      <c r="F57" s="604">
        <f t="shared" si="2"/>
        <v>4.7013888888888911E-2</v>
      </c>
      <c r="G57" s="600">
        <v>14</v>
      </c>
    </row>
    <row r="58" spans="1:7" ht="13.8">
      <c r="A58" s="99">
        <v>16</v>
      </c>
      <c r="B58" s="619" t="s">
        <v>381</v>
      </c>
      <c r="C58" s="612">
        <v>9</v>
      </c>
      <c r="D58" s="614">
        <v>1.1111111111111099E-2</v>
      </c>
      <c r="E58" s="614">
        <v>5.8275462962962966E-2</v>
      </c>
      <c r="F58" s="614">
        <f t="shared" si="2"/>
        <v>4.7164351851851867E-2</v>
      </c>
      <c r="G58" s="612">
        <v>2</v>
      </c>
    </row>
    <row r="59" spans="1:7" ht="13.8">
      <c r="A59" s="99">
        <v>17</v>
      </c>
      <c r="B59" s="619" t="s">
        <v>205</v>
      </c>
      <c r="C59" s="612">
        <v>17</v>
      </c>
      <c r="D59" s="614">
        <v>2.2222222222222199E-2</v>
      </c>
      <c r="E59" s="614">
        <v>6.9398148148148139E-2</v>
      </c>
      <c r="F59" s="614">
        <f t="shared" si="2"/>
        <v>4.7175925925925941E-2</v>
      </c>
      <c r="G59" s="612">
        <v>3</v>
      </c>
    </row>
    <row r="60" spans="1:7" ht="14.4">
      <c r="A60" s="99">
        <v>18</v>
      </c>
      <c r="B60" s="597" t="s">
        <v>221</v>
      </c>
      <c r="C60" s="598">
        <v>15</v>
      </c>
      <c r="D60" s="603">
        <v>1.94444444444445E-2</v>
      </c>
      <c r="E60" s="603">
        <v>7.1712962962962964E-2</v>
      </c>
      <c r="F60" s="603">
        <f t="shared" si="2"/>
        <v>5.2268518518518464E-2</v>
      </c>
      <c r="G60" s="605">
        <v>15</v>
      </c>
    </row>
    <row r="61" spans="1:7" ht="14.4">
      <c r="A61" s="99">
        <v>19</v>
      </c>
      <c r="B61" s="599" t="s">
        <v>32</v>
      </c>
      <c r="C61" s="600">
        <v>4</v>
      </c>
      <c r="D61" s="604">
        <v>4.1666666666666701E-3</v>
      </c>
      <c r="E61" s="604">
        <v>5.6574074074074075E-2</v>
      </c>
      <c r="F61" s="604">
        <f t="shared" si="2"/>
        <v>5.2407407407407403E-2</v>
      </c>
      <c r="G61" s="600">
        <v>16</v>
      </c>
    </row>
    <row r="62" spans="1:7" ht="13.8">
      <c r="A62" s="99">
        <v>20</v>
      </c>
      <c r="B62" s="619" t="s">
        <v>92</v>
      </c>
      <c r="C62" s="612">
        <v>24</v>
      </c>
      <c r="D62" s="614">
        <v>3.1944444444444497E-2</v>
      </c>
      <c r="E62" s="614">
        <v>8.5069444444444434E-2</v>
      </c>
      <c r="F62" s="614">
        <f t="shared" si="2"/>
        <v>5.3124999999999936E-2</v>
      </c>
      <c r="G62" s="612">
        <v>4</v>
      </c>
    </row>
    <row r="63" spans="1:7" ht="13.8">
      <c r="A63" s="99">
        <v>21</v>
      </c>
      <c r="B63" s="597" t="s">
        <v>44</v>
      </c>
      <c r="C63" s="598">
        <v>6</v>
      </c>
      <c r="D63" s="603">
        <v>6.9444444444444501E-3</v>
      </c>
      <c r="E63" s="603">
        <v>6.0717592592592594E-2</v>
      </c>
      <c r="F63" s="603">
        <f t="shared" si="2"/>
        <v>5.3773148148148146E-2</v>
      </c>
      <c r="G63" s="598">
        <v>17</v>
      </c>
    </row>
    <row r="64" spans="1:7" ht="13.8">
      <c r="A64" s="99">
        <v>22</v>
      </c>
      <c r="B64" s="619" t="s">
        <v>122</v>
      </c>
      <c r="C64" s="612">
        <v>26</v>
      </c>
      <c r="D64" s="614"/>
      <c r="E64" s="614"/>
      <c r="F64" s="614">
        <v>5.4166666666666669E-2</v>
      </c>
      <c r="G64" s="612">
        <v>5</v>
      </c>
    </row>
    <row r="65" spans="1:7" ht="13.8">
      <c r="A65" s="99">
        <v>23</v>
      </c>
      <c r="B65" s="597" t="s">
        <v>132</v>
      </c>
      <c r="C65" s="598">
        <v>1</v>
      </c>
      <c r="D65" s="603"/>
      <c r="E65" s="603">
        <v>5.7812499999999996E-2</v>
      </c>
      <c r="F65" s="603">
        <f t="shared" ref="F65:F71" si="3">E65-D65</f>
        <v>5.7812499999999996E-2</v>
      </c>
      <c r="G65" s="598">
        <v>18</v>
      </c>
    </row>
    <row r="66" spans="1:7" ht="13.8">
      <c r="A66" s="99">
        <v>24</v>
      </c>
      <c r="B66" s="619" t="s">
        <v>113</v>
      </c>
      <c r="C66" s="612">
        <v>16</v>
      </c>
      <c r="D66" s="614">
        <v>2.0833333333333301E-2</v>
      </c>
      <c r="E66" s="614">
        <v>8.0555555555555561E-2</v>
      </c>
      <c r="F66" s="614">
        <f t="shared" si="3"/>
        <v>5.972222222222226E-2</v>
      </c>
      <c r="G66" s="612">
        <v>6</v>
      </c>
    </row>
    <row r="67" spans="1:7" ht="13.8">
      <c r="A67" s="99">
        <v>25</v>
      </c>
      <c r="B67" s="619" t="s">
        <v>382</v>
      </c>
      <c r="C67" s="612">
        <v>8</v>
      </c>
      <c r="D67" s="614">
        <v>9.7222222222222206E-3</v>
      </c>
      <c r="E67" s="614">
        <v>7.1701388888888884E-2</v>
      </c>
      <c r="F67" s="614">
        <f t="shared" si="3"/>
        <v>6.1979166666666662E-2</v>
      </c>
      <c r="G67" s="612">
        <v>7</v>
      </c>
    </row>
    <row r="68" spans="1:7" ht="13.8">
      <c r="A68" s="99">
        <v>26</v>
      </c>
      <c r="B68" s="597" t="s">
        <v>31</v>
      </c>
      <c r="C68" s="598">
        <v>99</v>
      </c>
      <c r="D68" s="603">
        <v>4.7916666666666663E-2</v>
      </c>
      <c r="E68" s="603">
        <v>0.11810185185185185</v>
      </c>
      <c r="F68" s="603">
        <f t="shared" si="3"/>
        <v>7.0185185185185184E-2</v>
      </c>
      <c r="G68" s="598">
        <v>19</v>
      </c>
    </row>
    <row r="69" spans="1:7" ht="13.8">
      <c r="A69" s="99">
        <v>27</v>
      </c>
      <c r="B69" s="597" t="s">
        <v>383</v>
      </c>
      <c r="C69" s="598">
        <v>11</v>
      </c>
      <c r="D69" s="603">
        <v>1.38888888888889E-2</v>
      </c>
      <c r="E69" s="603">
        <v>8.487268518518519E-2</v>
      </c>
      <c r="F69" s="603">
        <f t="shared" si="3"/>
        <v>7.0983796296296295E-2</v>
      </c>
      <c r="G69" s="598">
        <v>20</v>
      </c>
    </row>
    <row r="70" spans="1:7" ht="13.8">
      <c r="A70" s="99">
        <v>28</v>
      </c>
      <c r="B70" s="597" t="s">
        <v>53</v>
      </c>
      <c r="C70" s="598">
        <v>22</v>
      </c>
      <c r="D70" s="603">
        <v>2.9166666666666698E-2</v>
      </c>
      <c r="E70" s="603">
        <v>0.10597222222222223</v>
      </c>
      <c r="F70" s="603">
        <f t="shared" si="3"/>
        <v>7.680555555555553E-2</v>
      </c>
      <c r="G70" s="598">
        <v>21</v>
      </c>
    </row>
    <row r="71" spans="1:7" ht="13.8">
      <c r="A71" s="99">
        <v>29</v>
      </c>
      <c r="B71" s="619" t="s">
        <v>126</v>
      </c>
      <c r="C71" s="612">
        <v>21</v>
      </c>
      <c r="D71" s="614">
        <v>2.7777777777777801E-2</v>
      </c>
      <c r="E71" s="614">
        <v>0.10597222222222223</v>
      </c>
      <c r="F71" s="614">
        <f t="shared" si="3"/>
        <v>7.8194444444444428E-2</v>
      </c>
      <c r="G71" s="612">
        <v>8</v>
      </c>
    </row>
    <row r="72" spans="1:7" ht="14.4">
      <c r="A72" s="99">
        <v>30</v>
      </c>
      <c r="B72" s="606" t="s">
        <v>43</v>
      </c>
      <c r="C72" s="605">
        <v>25</v>
      </c>
      <c r="D72" s="608">
        <v>3.3333333333333402E-2</v>
      </c>
      <c r="E72" s="608">
        <v>8.5185185185185183E-2</v>
      </c>
      <c r="F72" s="608">
        <f>E72-D72</f>
        <v>5.1851851851851781E-2</v>
      </c>
      <c r="G72" s="607">
        <v>22</v>
      </c>
    </row>
    <row r="73" spans="1:7" ht="13.8">
      <c r="A73" s="99">
        <v>31</v>
      </c>
      <c r="B73" s="619" t="s">
        <v>161</v>
      </c>
      <c r="C73" s="612">
        <v>28</v>
      </c>
      <c r="D73" s="614">
        <v>3.7500000000000103E-2</v>
      </c>
      <c r="E73" s="614" t="s">
        <v>162</v>
      </c>
      <c r="F73" s="614"/>
      <c r="G73" s="612">
        <v>9</v>
      </c>
    </row>
    <row r="74" spans="1:7" ht="13.8">
      <c r="A74" s="99">
        <v>32</v>
      </c>
      <c r="B74" s="619" t="s">
        <v>227</v>
      </c>
      <c r="C74" s="612">
        <v>98</v>
      </c>
      <c r="D74" s="614">
        <v>4.9999999999999996E-2</v>
      </c>
      <c r="E74" s="614" t="s">
        <v>162</v>
      </c>
      <c r="F74" s="614"/>
      <c r="G74" s="612">
        <v>9</v>
      </c>
    </row>
    <row r="75" spans="1:7">
      <c r="A75" s="304"/>
      <c r="B75" s="202"/>
      <c r="C75" s="202"/>
      <c r="D75" s="202"/>
      <c r="E75" s="202"/>
      <c r="F75" s="202"/>
      <c r="G75" s="202"/>
    </row>
    <row r="76" spans="1:7">
      <c r="A76" s="268"/>
      <c r="B76" s="202"/>
      <c r="C76" s="610"/>
      <c r="D76" s="317"/>
      <c r="E76" s="611"/>
      <c r="F76" s="317"/>
      <c r="G76" s="202"/>
    </row>
    <row r="77" spans="1:7">
      <c r="A77" s="736" t="s">
        <v>388</v>
      </c>
      <c r="B77" s="737"/>
    </row>
    <row r="78" spans="1:7" ht="26.4">
      <c r="A78" s="586" t="s">
        <v>385</v>
      </c>
      <c r="B78" s="602" t="s">
        <v>1</v>
      </c>
      <c r="C78" s="564" t="s">
        <v>387</v>
      </c>
      <c r="D78" s="601" t="s">
        <v>27</v>
      </c>
      <c r="E78" s="564" t="s">
        <v>48</v>
      </c>
      <c r="F78" s="564" t="s">
        <v>0</v>
      </c>
    </row>
    <row r="79" spans="1:7" ht="14.4">
      <c r="A79" s="598">
        <v>1</v>
      </c>
      <c r="B79" s="609" t="s">
        <v>30</v>
      </c>
      <c r="C79" s="603">
        <v>1.8055555555555599E-2</v>
      </c>
      <c r="D79" s="604">
        <v>4.6203703703703698E-2</v>
      </c>
      <c r="E79" s="608">
        <f t="shared" ref="E79:E108" si="4">D79-C79</f>
        <v>2.8148148148148099E-2</v>
      </c>
      <c r="F79" s="607">
        <v>1</v>
      </c>
    </row>
    <row r="80" spans="1:7" ht="14.4">
      <c r="A80" s="598">
        <v>2</v>
      </c>
      <c r="B80" s="609" t="s">
        <v>33</v>
      </c>
      <c r="C80" s="603">
        <v>0</v>
      </c>
      <c r="D80" s="603">
        <v>3.2280092592592589E-2</v>
      </c>
      <c r="E80" s="608">
        <f t="shared" si="4"/>
        <v>3.2280092592592589E-2</v>
      </c>
      <c r="F80" s="607">
        <v>2</v>
      </c>
    </row>
    <row r="81" spans="1:6" ht="14.4">
      <c r="A81" s="598">
        <v>3</v>
      </c>
      <c r="B81" s="609" t="s">
        <v>225</v>
      </c>
      <c r="C81" s="603">
        <v>6.9444444444444597E-3</v>
      </c>
      <c r="D81" s="603">
        <v>4.1412037037037039E-2</v>
      </c>
      <c r="E81" s="608">
        <f t="shared" si="4"/>
        <v>3.4467592592592577E-2</v>
      </c>
      <c r="F81" s="607">
        <v>3</v>
      </c>
    </row>
    <row r="82" spans="1:6" ht="14.4">
      <c r="A82" s="598">
        <v>4</v>
      </c>
      <c r="B82" s="609" t="s">
        <v>377</v>
      </c>
      <c r="C82" s="603">
        <v>4.1666666666666701E-3</v>
      </c>
      <c r="D82" s="603">
        <v>4.0289351851851847E-2</v>
      </c>
      <c r="E82" s="608">
        <f t="shared" si="4"/>
        <v>3.6122685185185174E-2</v>
      </c>
      <c r="F82" s="607">
        <v>4</v>
      </c>
    </row>
    <row r="83" spans="1:6" ht="14.4">
      <c r="A83" s="598">
        <v>5</v>
      </c>
      <c r="B83" s="609" t="s">
        <v>67</v>
      </c>
      <c r="C83" s="603">
        <v>2.5000000000000099E-2</v>
      </c>
      <c r="D83" s="604">
        <v>6.236111111111111E-2</v>
      </c>
      <c r="E83" s="608">
        <f t="shared" si="4"/>
        <v>3.7361111111111012E-2</v>
      </c>
      <c r="F83" s="607">
        <v>5</v>
      </c>
    </row>
    <row r="84" spans="1:6" ht="14.4">
      <c r="A84" s="598">
        <v>6</v>
      </c>
      <c r="B84" s="613" t="s">
        <v>205</v>
      </c>
      <c r="C84" s="614">
        <v>2.6388888888889E-2</v>
      </c>
      <c r="D84" s="614">
        <v>6.491898148148148E-2</v>
      </c>
      <c r="E84" s="615">
        <f t="shared" si="4"/>
        <v>3.8530092592592477E-2</v>
      </c>
      <c r="F84" s="617">
        <v>1</v>
      </c>
    </row>
    <row r="85" spans="1:6" ht="14.4">
      <c r="A85" s="598">
        <v>7</v>
      </c>
      <c r="B85" s="609" t="s">
        <v>42</v>
      </c>
      <c r="C85" s="603">
        <v>1.3888888888888889E-3</v>
      </c>
      <c r="D85" s="603">
        <v>4.027777777777778E-2</v>
      </c>
      <c r="E85" s="608">
        <f t="shared" si="4"/>
        <v>3.888888888888889E-2</v>
      </c>
      <c r="F85" s="607">
        <v>6</v>
      </c>
    </row>
    <row r="86" spans="1:6" ht="14.4">
      <c r="A86" s="598">
        <v>8</v>
      </c>
      <c r="B86" s="609" t="s">
        <v>52</v>
      </c>
      <c r="C86" s="603">
        <v>2.3611111111111201E-2</v>
      </c>
      <c r="D86" s="603">
        <v>6.2638888888888897E-2</v>
      </c>
      <c r="E86" s="608">
        <f t="shared" si="4"/>
        <v>3.9027777777777696E-2</v>
      </c>
      <c r="F86" s="607">
        <v>7</v>
      </c>
    </row>
    <row r="87" spans="1:6" ht="14.4">
      <c r="A87" s="598">
        <v>9</v>
      </c>
      <c r="B87" s="609" t="s">
        <v>378</v>
      </c>
      <c r="C87" s="603">
        <v>5.5555555555555601E-3</v>
      </c>
      <c r="D87" s="603">
        <v>4.836805555555556E-2</v>
      </c>
      <c r="E87" s="608">
        <f t="shared" si="4"/>
        <v>4.2812500000000003E-2</v>
      </c>
      <c r="F87" s="607">
        <v>8</v>
      </c>
    </row>
    <row r="88" spans="1:6" ht="14.4">
      <c r="A88" s="598">
        <v>10</v>
      </c>
      <c r="B88" s="609" t="s">
        <v>71</v>
      </c>
      <c r="C88" s="603">
        <v>3.6111111111111198E-2</v>
      </c>
      <c r="D88" s="603">
        <v>8.0567129629629627E-2</v>
      </c>
      <c r="E88" s="608">
        <f t="shared" si="4"/>
        <v>4.445601851851843E-2</v>
      </c>
      <c r="F88" s="607">
        <v>9</v>
      </c>
    </row>
    <row r="89" spans="1:6" ht="14.4">
      <c r="A89" s="598">
        <v>11</v>
      </c>
      <c r="B89" s="613" t="s">
        <v>148</v>
      </c>
      <c r="C89" s="614">
        <v>3.8888888888889001E-2</v>
      </c>
      <c r="D89" s="614">
        <v>8.3912037037037035E-2</v>
      </c>
      <c r="E89" s="615">
        <f t="shared" si="4"/>
        <v>4.5023148148148034E-2</v>
      </c>
      <c r="F89" s="617">
        <v>2</v>
      </c>
    </row>
    <row r="90" spans="1:6" ht="14.4">
      <c r="A90" s="598">
        <v>12</v>
      </c>
      <c r="B90" s="609" t="s">
        <v>155</v>
      </c>
      <c r="C90" s="603">
        <v>3.3333333333333402E-2</v>
      </c>
      <c r="D90" s="603">
        <v>7.8495370370370368E-2</v>
      </c>
      <c r="E90" s="608">
        <f t="shared" si="4"/>
        <v>4.5162037037036966E-2</v>
      </c>
      <c r="F90" s="607">
        <v>10</v>
      </c>
    </row>
    <row r="91" spans="1:6" ht="14.4">
      <c r="A91" s="598">
        <v>13</v>
      </c>
      <c r="B91" s="609" t="s">
        <v>28</v>
      </c>
      <c r="C91" s="603">
        <v>1.6666666666666701E-2</v>
      </c>
      <c r="D91" s="604">
        <v>6.2372685185185184E-2</v>
      </c>
      <c r="E91" s="608">
        <f t="shared" si="4"/>
        <v>4.5706018518518479E-2</v>
      </c>
      <c r="F91" s="607">
        <v>11</v>
      </c>
    </row>
    <row r="92" spans="1:6" ht="14.4">
      <c r="A92" s="598">
        <v>14</v>
      </c>
      <c r="B92" s="613" t="s">
        <v>381</v>
      </c>
      <c r="C92" s="614">
        <v>3.1944444444444497E-2</v>
      </c>
      <c r="D92" s="614">
        <v>7.8148148148148147E-2</v>
      </c>
      <c r="E92" s="615">
        <f t="shared" si="4"/>
        <v>4.620370370370365E-2</v>
      </c>
      <c r="F92" s="616">
        <v>3</v>
      </c>
    </row>
    <row r="93" spans="1:6" ht="14.4">
      <c r="A93" s="598">
        <v>15</v>
      </c>
      <c r="B93" s="609" t="s">
        <v>43</v>
      </c>
      <c r="C93" s="603">
        <v>8.3333333333333506E-3</v>
      </c>
      <c r="D93" s="603">
        <v>5.5659722222222228E-2</v>
      </c>
      <c r="E93" s="608">
        <f t="shared" si="4"/>
        <v>4.7326388888888876E-2</v>
      </c>
      <c r="F93" s="605">
        <v>12</v>
      </c>
    </row>
    <row r="94" spans="1:6" ht="14.4">
      <c r="A94" s="598">
        <v>16</v>
      </c>
      <c r="B94" s="609" t="s">
        <v>379</v>
      </c>
      <c r="C94" s="603">
        <v>2.9166666666666799E-2</v>
      </c>
      <c r="D94" s="603">
        <v>7.8090277777777786E-2</v>
      </c>
      <c r="E94" s="608">
        <f t="shared" si="4"/>
        <v>4.8923611111110987E-2</v>
      </c>
      <c r="F94" s="607">
        <v>13</v>
      </c>
    </row>
    <row r="95" spans="1:6" ht="14.4">
      <c r="A95" s="598">
        <v>17</v>
      </c>
      <c r="B95" s="613" t="s">
        <v>382</v>
      </c>
      <c r="C95" s="614">
        <v>2.2222222222222299E-2</v>
      </c>
      <c r="D95" s="618">
        <v>7.1759259259259259E-2</v>
      </c>
      <c r="E95" s="615">
        <f t="shared" si="4"/>
        <v>4.9537037037036963E-2</v>
      </c>
      <c r="F95" s="617">
        <v>4</v>
      </c>
    </row>
    <row r="96" spans="1:6" ht="14.4">
      <c r="A96" s="598">
        <v>18</v>
      </c>
      <c r="B96" s="613" t="s">
        <v>113</v>
      </c>
      <c r="C96" s="614">
        <v>2.0833333333333402E-2</v>
      </c>
      <c r="D96" s="614">
        <v>7.6249999999999998E-2</v>
      </c>
      <c r="E96" s="615">
        <f t="shared" si="4"/>
        <v>5.54166666666666E-2</v>
      </c>
      <c r="F96" s="616">
        <v>5</v>
      </c>
    </row>
    <row r="97" spans="1:6" ht="14.4">
      <c r="A97" s="598">
        <v>19</v>
      </c>
      <c r="B97" s="613" t="s">
        <v>122</v>
      </c>
      <c r="C97" s="614">
        <v>1.2500000000000001E-2</v>
      </c>
      <c r="D97" s="614">
        <v>7.1909722222222222E-2</v>
      </c>
      <c r="E97" s="615">
        <f t="shared" si="4"/>
        <v>5.9409722222222225E-2</v>
      </c>
      <c r="F97" s="616">
        <v>6</v>
      </c>
    </row>
    <row r="98" spans="1:6" ht="14.4">
      <c r="A98" s="598">
        <v>20</v>
      </c>
      <c r="B98" s="609" t="s">
        <v>31</v>
      </c>
      <c r="C98" s="603">
        <v>4.1666666666666664E-2</v>
      </c>
      <c r="D98" s="603">
        <v>0.10136574074074074</v>
      </c>
      <c r="E98" s="608">
        <f t="shared" si="4"/>
        <v>5.9699074074074078E-2</v>
      </c>
      <c r="F98" s="607">
        <v>14</v>
      </c>
    </row>
    <row r="99" spans="1:6" ht="14.4">
      <c r="A99" s="598">
        <v>21</v>
      </c>
      <c r="B99" s="609" t="s">
        <v>380</v>
      </c>
      <c r="C99" s="603">
        <v>2.7777777777777779E-3</v>
      </c>
      <c r="D99" s="603">
        <v>6.3182870370370361E-2</v>
      </c>
      <c r="E99" s="608">
        <f t="shared" si="4"/>
        <v>6.0405092592592587E-2</v>
      </c>
      <c r="F99" s="607">
        <v>15</v>
      </c>
    </row>
    <row r="100" spans="1:6" ht="14.4">
      <c r="A100" s="598">
        <v>22</v>
      </c>
      <c r="B100" s="613" t="s">
        <v>227</v>
      </c>
      <c r="C100" s="614">
        <v>4.3055555555555562E-2</v>
      </c>
      <c r="D100" s="614">
        <v>0.10347222222222223</v>
      </c>
      <c r="E100" s="615">
        <f t="shared" si="4"/>
        <v>6.0416666666666667E-2</v>
      </c>
      <c r="F100" s="617">
        <v>7</v>
      </c>
    </row>
    <row r="101" spans="1:6" ht="14.4">
      <c r="A101" s="598">
        <v>23</v>
      </c>
      <c r="B101" s="609" t="s">
        <v>34</v>
      </c>
      <c r="C101" s="603">
        <v>1.1111111111111099E-2</v>
      </c>
      <c r="D101" s="603">
        <v>7.1921296296296303E-2</v>
      </c>
      <c r="E101" s="608">
        <f t="shared" si="4"/>
        <v>6.0810185185185203E-2</v>
      </c>
      <c r="F101" s="607">
        <v>16</v>
      </c>
    </row>
    <row r="102" spans="1:6" ht="14.4">
      <c r="A102" s="598">
        <v>24</v>
      </c>
      <c r="B102" s="609" t="s">
        <v>44</v>
      </c>
      <c r="C102" s="603">
        <v>1.94444444444445E-2</v>
      </c>
      <c r="D102" s="603">
        <v>8.1076388888888892E-2</v>
      </c>
      <c r="E102" s="608">
        <f t="shared" si="4"/>
        <v>6.1631944444444392E-2</v>
      </c>
      <c r="F102" s="607">
        <v>17</v>
      </c>
    </row>
    <row r="103" spans="1:6" ht="14.4">
      <c r="A103" s="598">
        <v>25</v>
      </c>
      <c r="B103" s="609" t="s">
        <v>32</v>
      </c>
      <c r="C103" s="603">
        <v>1.52777777777778E-2</v>
      </c>
      <c r="D103" s="603">
        <v>7.694444444444444E-2</v>
      </c>
      <c r="E103" s="608">
        <f t="shared" si="4"/>
        <v>6.166666666666664E-2</v>
      </c>
      <c r="F103" s="607">
        <v>18</v>
      </c>
    </row>
    <row r="104" spans="1:6" ht="14.4">
      <c r="A104" s="598">
        <v>26</v>
      </c>
      <c r="B104" s="613" t="s">
        <v>126</v>
      </c>
      <c r="C104" s="614">
        <v>3.7500000000000103E-2</v>
      </c>
      <c r="D104" s="614">
        <v>0.10115740740740742</v>
      </c>
      <c r="E104" s="615">
        <f t="shared" si="4"/>
        <v>6.3657407407407315E-2</v>
      </c>
      <c r="F104" s="617">
        <v>8</v>
      </c>
    </row>
    <row r="105" spans="1:6" ht="14.4">
      <c r="A105" s="598">
        <v>27</v>
      </c>
      <c r="B105" s="613" t="s">
        <v>92</v>
      </c>
      <c r="C105" s="614">
        <v>9.7222222222222397E-3</v>
      </c>
      <c r="D105" s="614">
        <v>7.6030092592592594E-2</v>
      </c>
      <c r="E105" s="615">
        <f t="shared" si="4"/>
        <v>6.630787037037035E-2</v>
      </c>
      <c r="F105" s="617">
        <v>9</v>
      </c>
    </row>
    <row r="106" spans="1:6" ht="14.4">
      <c r="A106" s="598">
        <v>28</v>
      </c>
      <c r="B106" s="609" t="s">
        <v>53</v>
      </c>
      <c r="C106" s="603">
        <v>3.05555555555556E-2</v>
      </c>
      <c r="D106" s="603">
        <v>0.10964120370370371</v>
      </c>
      <c r="E106" s="608">
        <f t="shared" si="4"/>
        <v>7.9085648148148113E-2</v>
      </c>
      <c r="F106" s="607">
        <v>19</v>
      </c>
    </row>
    <row r="107" spans="1:6" ht="14.4">
      <c r="A107" s="598">
        <v>29</v>
      </c>
      <c r="B107" s="609" t="s">
        <v>383</v>
      </c>
      <c r="C107" s="603">
        <v>2.7777777777777901E-2</v>
      </c>
      <c r="D107" s="603">
        <v>0.10927083333333333</v>
      </c>
      <c r="E107" s="608">
        <f t="shared" si="4"/>
        <v>8.149305555555543E-2</v>
      </c>
      <c r="F107" s="607">
        <v>20</v>
      </c>
    </row>
    <row r="108" spans="1:6" ht="14.4">
      <c r="A108" s="598">
        <v>30</v>
      </c>
      <c r="B108" s="613" t="s">
        <v>161</v>
      </c>
      <c r="C108" s="614">
        <v>1.38888888888889E-2</v>
      </c>
      <c r="D108" s="614">
        <v>0.125</v>
      </c>
      <c r="E108" s="615">
        <f t="shared" si="4"/>
        <v>0.1111111111111111</v>
      </c>
      <c r="F108" s="617">
        <v>10</v>
      </c>
    </row>
  </sheetData>
  <sortState ref="B29:F39">
    <sortCondition ref="E29:E39"/>
  </sortState>
  <mergeCells count="3">
    <mergeCell ref="A1:F1"/>
    <mergeCell ref="A41:B41"/>
    <mergeCell ref="A77:B7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workbookViewId="0">
      <selection activeCell="C21" sqref="C21"/>
    </sheetView>
  </sheetViews>
  <sheetFormatPr defaultRowHeight="13.2"/>
  <cols>
    <col min="2" max="2" width="26.33203125" customWidth="1"/>
    <col min="3" max="3" width="14" customWidth="1"/>
    <col min="4" max="4" width="1.33203125" customWidth="1"/>
    <col min="5" max="5" width="0" hidden="1" customWidth="1"/>
    <col min="6" max="6" width="19.109375" customWidth="1"/>
    <col min="7" max="7" width="12" customWidth="1"/>
    <col min="8" max="8" width="20.109375" customWidth="1"/>
    <col min="9" max="9" width="8.6640625" customWidth="1"/>
    <col min="10" max="10" width="22.5546875" customWidth="1"/>
    <col min="11" max="11" width="10.44140625" customWidth="1"/>
    <col min="12" max="12" width="23" customWidth="1"/>
    <col min="13" max="13" width="10.33203125" customWidth="1"/>
    <col min="15" max="15" width="10.44140625" customWidth="1"/>
    <col min="16" max="16" width="23" customWidth="1"/>
    <col min="19" max="19" width="10.44140625" customWidth="1"/>
    <col min="20" max="20" width="21.5546875" customWidth="1"/>
    <col min="21" max="21" width="9" customWidth="1"/>
    <col min="22" max="22" width="14.44140625" customWidth="1"/>
  </cols>
  <sheetData>
    <row r="1" spans="1:26" ht="14.4">
      <c r="A1" s="253"/>
      <c r="B1" s="253"/>
      <c r="C1" s="253"/>
      <c r="D1" s="253"/>
      <c r="E1" s="253"/>
      <c r="F1" s="254"/>
      <c r="G1" s="254"/>
      <c r="H1" s="254"/>
      <c r="I1" s="194"/>
      <c r="J1" s="254"/>
      <c r="K1" s="254"/>
      <c r="L1" s="254"/>
      <c r="M1" s="194"/>
      <c r="N1" s="254"/>
      <c r="O1" s="254"/>
      <c r="P1" s="254"/>
      <c r="Q1" s="254"/>
      <c r="R1" s="254"/>
      <c r="S1" s="254"/>
      <c r="T1" s="254"/>
      <c r="U1" s="194"/>
      <c r="V1" s="646"/>
      <c r="W1" s="254"/>
      <c r="X1" s="254"/>
      <c r="Y1" s="254"/>
      <c r="Z1" s="254"/>
    </row>
    <row r="2" spans="1:26" ht="15" thickBot="1">
      <c r="A2" s="253"/>
      <c r="B2" s="253"/>
      <c r="C2" s="253"/>
      <c r="D2" s="253"/>
      <c r="E2" s="253"/>
      <c r="F2" s="254"/>
      <c r="G2" s="646" t="s">
        <v>233</v>
      </c>
      <c r="H2" s="646" t="s">
        <v>1</v>
      </c>
      <c r="I2" s="646" t="s">
        <v>168</v>
      </c>
      <c r="J2" s="254"/>
      <c r="K2" s="647" t="s">
        <v>164</v>
      </c>
      <c r="L2" s="254"/>
      <c r="M2" s="194"/>
      <c r="N2" s="254"/>
      <c r="O2" s="647" t="s">
        <v>165</v>
      </c>
      <c r="P2" s="254"/>
      <c r="Q2" s="254"/>
      <c r="R2" s="254"/>
      <c r="S2" s="647" t="s">
        <v>166</v>
      </c>
      <c r="T2" s="254"/>
      <c r="U2" s="194"/>
      <c r="V2" s="646"/>
      <c r="W2" s="254"/>
      <c r="X2" s="254"/>
      <c r="Y2" s="254"/>
      <c r="Z2" s="254"/>
    </row>
    <row r="3" spans="1:26" ht="15" thickBot="1">
      <c r="A3" s="670" t="s">
        <v>0</v>
      </c>
      <c r="B3" s="672" t="s">
        <v>234</v>
      </c>
      <c r="C3" s="671" t="s">
        <v>40</v>
      </c>
      <c r="D3" s="253"/>
      <c r="E3" s="253"/>
      <c r="F3" s="648" t="s">
        <v>15</v>
      </c>
      <c r="G3" s="648">
        <v>1</v>
      </c>
      <c r="H3" s="292" t="s">
        <v>180</v>
      </c>
      <c r="I3" s="649">
        <v>29</v>
      </c>
      <c r="J3" s="254"/>
      <c r="K3" s="254"/>
      <c r="L3" s="254"/>
      <c r="M3" s="194"/>
      <c r="N3" s="254"/>
      <c r="O3" s="254"/>
      <c r="P3" s="254"/>
      <c r="Q3" s="254"/>
      <c r="R3" s="254"/>
      <c r="S3" s="254"/>
      <c r="T3" s="647" t="s">
        <v>167</v>
      </c>
      <c r="U3" s="194"/>
      <c r="V3" s="646"/>
      <c r="W3" s="254"/>
      <c r="X3" s="254"/>
      <c r="Y3" s="254"/>
      <c r="Z3" s="254"/>
    </row>
    <row r="4" spans="1:26" ht="14.4">
      <c r="A4" s="288">
        <v>1</v>
      </c>
      <c r="B4" s="676" t="s">
        <v>43</v>
      </c>
      <c r="C4" s="657">
        <v>20</v>
      </c>
      <c r="D4" s="253"/>
      <c r="E4" s="253"/>
      <c r="F4" s="650" t="s">
        <v>12</v>
      </c>
      <c r="G4" s="650">
        <v>3</v>
      </c>
      <c r="H4" s="292" t="s">
        <v>120</v>
      </c>
      <c r="I4" s="649">
        <v>26</v>
      </c>
      <c r="J4" s="194"/>
      <c r="K4" s="651" t="s">
        <v>169</v>
      </c>
      <c r="L4" s="650" t="s">
        <v>1</v>
      </c>
      <c r="M4" s="650" t="s">
        <v>168</v>
      </c>
      <c r="N4" s="194"/>
      <c r="O4" s="651" t="s">
        <v>169</v>
      </c>
      <c r="P4" s="650" t="s">
        <v>1</v>
      </c>
      <c r="Q4" s="650" t="s">
        <v>168</v>
      </c>
      <c r="R4" s="254"/>
      <c r="S4" s="651" t="s">
        <v>169</v>
      </c>
      <c r="T4" s="650" t="s">
        <v>1</v>
      </c>
      <c r="U4" s="650" t="s">
        <v>168</v>
      </c>
      <c r="V4" s="650" t="s">
        <v>170</v>
      </c>
      <c r="W4" s="254"/>
      <c r="X4" s="254"/>
      <c r="Y4" s="254"/>
      <c r="Z4" s="254"/>
    </row>
    <row r="5" spans="1:26" ht="14.4">
      <c r="A5" s="289">
        <v>2</v>
      </c>
      <c r="B5" s="673" t="s">
        <v>71</v>
      </c>
      <c r="C5" s="290">
        <v>19</v>
      </c>
      <c r="D5" s="253"/>
      <c r="E5" s="253"/>
      <c r="F5" s="646">
        <v>19</v>
      </c>
      <c r="G5" s="646">
        <v>2</v>
      </c>
      <c r="H5" s="292" t="s">
        <v>392</v>
      </c>
      <c r="I5" s="293">
        <v>26</v>
      </c>
      <c r="J5" s="254"/>
      <c r="K5" s="199">
        <v>5</v>
      </c>
      <c r="L5" s="292" t="s">
        <v>235</v>
      </c>
      <c r="M5" s="199">
        <v>19</v>
      </c>
      <c r="N5" s="254"/>
      <c r="O5" s="199">
        <v>1</v>
      </c>
      <c r="P5" s="292" t="s">
        <v>393</v>
      </c>
      <c r="Q5" s="199">
        <v>20</v>
      </c>
      <c r="R5" s="254"/>
      <c r="S5" s="199">
        <v>1</v>
      </c>
      <c r="T5" s="292" t="s">
        <v>393</v>
      </c>
      <c r="U5" s="650">
        <v>27</v>
      </c>
      <c r="V5" s="650">
        <v>1</v>
      </c>
      <c r="W5" s="254"/>
      <c r="X5" s="254"/>
      <c r="Y5" s="254"/>
      <c r="Z5" s="254"/>
    </row>
    <row r="6" spans="1:26" ht="14.4">
      <c r="A6" s="289">
        <v>3</v>
      </c>
      <c r="B6" s="673" t="s">
        <v>34</v>
      </c>
      <c r="C6" s="290">
        <v>18</v>
      </c>
      <c r="D6" s="253"/>
      <c r="E6" s="253"/>
      <c r="F6" s="650">
        <v>20</v>
      </c>
      <c r="G6" s="650">
        <v>4</v>
      </c>
      <c r="H6" s="292" t="s">
        <v>139</v>
      </c>
      <c r="I6" s="293">
        <v>25</v>
      </c>
      <c r="J6" s="254"/>
      <c r="K6" s="199">
        <v>1</v>
      </c>
      <c r="L6" s="292" t="s">
        <v>394</v>
      </c>
      <c r="M6" s="199">
        <v>18</v>
      </c>
      <c r="N6" s="254"/>
      <c r="O6" s="199">
        <v>4</v>
      </c>
      <c r="P6" s="292" t="s">
        <v>395</v>
      </c>
      <c r="Q6" s="199">
        <v>13</v>
      </c>
      <c r="R6" s="254"/>
      <c r="S6" s="199">
        <v>5</v>
      </c>
      <c r="T6" s="292" t="s">
        <v>396</v>
      </c>
      <c r="U6" s="650">
        <v>20</v>
      </c>
      <c r="V6" s="650">
        <v>4</v>
      </c>
      <c r="W6" s="254"/>
      <c r="X6" s="254"/>
      <c r="Y6" s="254"/>
      <c r="Z6" s="254"/>
    </row>
    <row r="7" spans="1:26" ht="14.4">
      <c r="A7" s="289">
        <v>4</v>
      </c>
      <c r="B7" s="673" t="s">
        <v>42</v>
      </c>
      <c r="C7" s="290">
        <v>17</v>
      </c>
      <c r="D7" s="253"/>
      <c r="E7" s="253"/>
      <c r="F7" s="646" t="s">
        <v>18</v>
      </c>
      <c r="G7" s="646">
        <v>6</v>
      </c>
      <c r="H7" s="292" t="s">
        <v>171</v>
      </c>
      <c r="I7" s="293">
        <v>23</v>
      </c>
      <c r="J7" s="254"/>
      <c r="K7" s="199">
        <v>16</v>
      </c>
      <c r="L7" s="292" t="s">
        <v>397</v>
      </c>
      <c r="M7" s="199">
        <v>12</v>
      </c>
      <c r="N7" s="254"/>
      <c r="O7" s="199">
        <v>5</v>
      </c>
      <c r="P7" s="292" t="s">
        <v>396</v>
      </c>
      <c r="Q7" s="199">
        <v>19</v>
      </c>
      <c r="R7" s="254"/>
      <c r="S7" s="199">
        <v>8</v>
      </c>
      <c r="T7" s="292" t="s">
        <v>398</v>
      </c>
      <c r="U7" s="650">
        <v>24</v>
      </c>
      <c r="V7" s="650">
        <v>2</v>
      </c>
      <c r="W7" s="254"/>
      <c r="X7" s="254"/>
      <c r="Y7" s="254"/>
      <c r="Z7" s="254"/>
    </row>
    <row r="8" spans="1:26" ht="14.4">
      <c r="A8" s="289">
        <v>5</v>
      </c>
      <c r="B8" s="673" t="s">
        <v>225</v>
      </c>
      <c r="C8" s="290">
        <v>16</v>
      </c>
      <c r="D8" s="253"/>
      <c r="E8" s="253"/>
      <c r="F8" s="650" t="s">
        <v>20</v>
      </c>
      <c r="G8" s="650">
        <v>5</v>
      </c>
      <c r="H8" s="292" t="s">
        <v>178</v>
      </c>
      <c r="I8" s="293">
        <v>23</v>
      </c>
      <c r="J8" s="254"/>
      <c r="K8" s="199">
        <v>9</v>
      </c>
      <c r="L8" s="292" t="s">
        <v>399</v>
      </c>
      <c r="M8" s="199">
        <v>21</v>
      </c>
      <c r="N8" s="254"/>
      <c r="O8" s="199">
        <v>8</v>
      </c>
      <c r="P8" s="292" t="s">
        <v>398</v>
      </c>
      <c r="Q8" s="199">
        <v>21</v>
      </c>
      <c r="R8" s="254"/>
      <c r="S8" s="199">
        <v>2</v>
      </c>
      <c r="T8" s="292" t="s">
        <v>400</v>
      </c>
      <c r="U8" s="199">
        <v>18</v>
      </c>
      <c r="V8" s="650">
        <v>5</v>
      </c>
      <c r="W8" s="254"/>
      <c r="X8" s="254"/>
      <c r="Y8" s="254"/>
      <c r="Z8" s="254"/>
    </row>
    <row r="9" spans="1:26" ht="14.4">
      <c r="A9" s="289">
        <v>6</v>
      </c>
      <c r="B9" s="673" t="s">
        <v>28</v>
      </c>
      <c r="C9" s="290">
        <v>15</v>
      </c>
      <c r="D9" s="253"/>
      <c r="E9" s="253"/>
      <c r="F9" s="646" t="s">
        <v>16</v>
      </c>
      <c r="G9" s="646">
        <v>7</v>
      </c>
      <c r="H9" s="292" t="s">
        <v>176</v>
      </c>
      <c r="I9" s="293">
        <v>22</v>
      </c>
      <c r="J9" s="254"/>
      <c r="K9" s="199">
        <v>20</v>
      </c>
      <c r="L9" s="292" t="s">
        <v>275</v>
      </c>
      <c r="M9" s="199"/>
      <c r="N9" s="254"/>
      <c r="O9" s="199">
        <v>9</v>
      </c>
      <c r="P9" s="292" t="s">
        <v>401</v>
      </c>
      <c r="Q9" s="199">
        <v>11</v>
      </c>
      <c r="R9" s="254"/>
      <c r="S9" s="199">
        <v>3</v>
      </c>
      <c r="T9" s="292" t="s">
        <v>235</v>
      </c>
      <c r="U9" s="199">
        <v>13</v>
      </c>
      <c r="V9" s="650">
        <v>6</v>
      </c>
      <c r="W9" s="254"/>
      <c r="X9" s="254"/>
      <c r="Y9" s="254"/>
      <c r="Z9" s="254"/>
    </row>
    <row r="10" spans="1:26" ht="14.4">
      <c r="A10" s="289">
        <v>7</v>
      </c>
      <c r="B10" s="674" t="s">
        <v>255</v>
      </c>
      <c r="C10" s="290">
        <v>14</v>
      </c>
      <c r="D10" s="253"/>
      <c r="E10" s="253"/>
      <c r="F10" s="650" t="s">
        <v>19</v>
      </c>
      <c r="G10" s="650">
        <v>8</v>
      </c>
      <c r="H10" s="292" t="s">
        <v>188</v>
      </c>
      <c r="I10" s="293">
        <v>20</v>
      </c>
      <c r="J10" s="254"/>
      <c r="K10" s="199">
        <v>24</v>
      </c>
      <c r="L10" s="292" t="s">
        <v>275</v>
      </c>
      <c r="M10" s="199" t="s">
        <v>179</v>
      </c>
      <c r="N10" s="254"/>
      <c r="O10" s="199">
        <v>12</v>
      </c>
      <c r="P10" s="292" t="s">
        <v>402</v>
      </c>
      <c r="Q10" s="199">
        <v>17</v>
      </c>
      <c r="R10" s="254"/>
      <c r="S10" s="199">
        <v>11</v>
      </c>
      <c r="T10" s="292" t="s">
        <v>403</v>
      </c>
      <c r="U10" s="199">
        <v>21</v>
      </c>
      <c r="V10" s="650">
        <v>3</v>
      </c>
      <c r="W10" s="254"/>
      <c r="X10" s="254"/>
      <c r="Y10" s="254"/>
      <c r="Z10" s="254"/>
    </row>
    <row r="11" spans="1:26" ht="14.4">
      <c r="A11" s="289">
        <v>8</v>
      </c>
      <c r="B11" s="674" t="s">
        <v>52</v>
      </c>
      <c r="C11" s="290">
        <v>13</v>
      </c>
      <c r="D11" s="253"/>
      <c r="E11" s="253"/>
      <c r="F11" s="646" t="s">
        <v>21</v>
      </c>
      <c r="G11" s="646">
        <v>9</v>
      </c>
      <c r="H11" s="292" t="s">
        <v>184</v>
      </c>
      <c r="I11" s="293">
        <v>19</v>
      </c>
      <c r="J11" s="254"/>
      <c r="K11" s="194"/>
      <c r="L11" s="652" t="s">
        <v>181</v>
      </c>
      <c r="M11" s="294">
        <f>SUM(M5:M9)/5</f>
        <v>14</v>
      </c>
      <c r="N11" s="254"/>
      <c r="O11" s="194"/>
      <c r="P11" s="652" t="s">
        <v>181</v>
      </c>
      <c r="Q11" s="294">
        <f>SUM(Q5:Q10)/6</f>
        <v>16.833333333333332</v>
      </c>
      <c r="R11" s="653"/>
      <c r="S11" s="254"/>
      <c r="T11" s="295"/>
      <c r="U11" s="294">
        <f>SUM(U5:U10)/6</f>
        <v>20.5</v>
      </c>
      <c r="V11" s="653" t="s">
        <v>181</v>
      </c>
      <c r="W11" s="254"/>
      <c r="X11" s="254"/>
      <c r="Y11" s="254"/>
      <c r="Z11" s="254"/>
    </row>
    <row r="12" spans="1:26" ht="14.4">
      <c r="A12" s="289">
        <v>9</v>
      </c>
      <c r="B12" s="674" t="s">
        <v>30</v>
      </c>
      <c r="C12" s="290">
        <v>12</v>
      </c>
      <c r="D12" s="253"/>
      <c r="E12" s="253"/>
      <c r="F12" s="650" t="s">
        <v>8</v>
      </c>
      <c r="G12" s="650">
        <v>11</v>
      </c>
      <c r="H12" s="292" t="s">
        <v>174</v>
      </c>
      <c r="I12" s="293">
        <v>18</v>
      </c>
      <c r="J12" s="254"/>
      <c r="K12" s="254"/>
      <c r="L12" s="254"/>
      <c r="M12" s="194"/>
      <c r="N12" s="254"/>
      <c r="O12" s="254"/>
      <c r="P12" s="254"/>
      <c r="Q12" s="254"/>
      <c r="R12" s="254"/>
      <c r="S12" s="254"/>
      <c r="T12" s="654" t="s">
        <v>182</v>
      </c>
      <c r="U12" s="194"/>
      <c r="V12" s="646"/>
      <c r="W12" s="254"/>
      <c r="X12" s="254"/>
      <c r="Y12" s="254"/>
      <c r="Z12" s="254"/>
    </row>
    <row r="13" spans="1:26" ht="14.4">
      <c r="A13" s="289">
        <v>10</v>
      </c>
      <c r="B13" s="674" t="s">
        <v>423</v>
      </c>
      <c r="C13" s="290">
        <v>11</v>
      </c>
      <c r="D13" s="253"/>
      <c r="E13" s="253"/>
      <c r="F13" s="646" t="s">
        <v>10</v>
      </c>
      <c r="G13" s="646">
        <v>12</v>
      </c>
      <c r="H13" s="292" t="s">
        <v>173</v>
      </c>
      <c r="I13" s="293">
        <v>18</v>
      </c>
      <c r="J13" s="254"/>
      <c r="K13" s="199">
        <v>19</v>
      </c>
      <c r="L13" s="292" t="s">
        <v>275</v>
      </c>
      <c r="M13" s="199"/>
      <c r="N13" s="254"/>
      <c r="O13" s="199">
        <v>2</v>
      </c>
      <c r="P13" s="292" t="s">
        <v>400</v>
      </c>
      <c r="Q13" s="199">
        <v>24</v>
      </c>
      <c r="R13" s="254"/>
      <c r="S13" s="199">
        <v>4</v>
      </c>
      <c r="T13" s="292" t="s">
        <v>395</v>
      </c>
      <c r="U13" s="199">
        <v>26</v>
      </c>
      <c r="V13" s="650">
        <v>7</v>
      </c>
      <c r="W13" s="254"/>
      <c r="X13" s="254"/>
      <c r="Y13" s="254"/>
      <c r="Z13" s="254"/>
    </row>
    <row r="14" spans="1:26" ht="14.4">
      <c r="A14" s="289">
        <v>11</v>
      </c>
      <c r="B14" s="674" t="s">
        <v>72</v>
      </c>
      <c r="C14" s="290">
        <v>10</v>
      </c>
      <c r="D14" s="253"/>
      <c r="E14" s="253"/>
      <c r="F14" s="650" t="s">
        <v>11</v>
      </c>
      <c r="G14" s="650">
        <v>10</v>
      </c>
      <c r="H14" s="292" t="s">
        <v>267</v>
      </c>
      <c r="I14" s="293">
        <v>18</v>
      </c>
      <c r="J14" s="254"/>
      <c r="K14" s="199">
        <v>15</v>
      </c>
      <c r="L14" s="292" t="s">
        <v>404</v>
      </c>
      <c r="M14" s="199">
        <v>28</v>
      </c>
      <c r="N14" s="254"/>
      <c r="O14" s="199">
        <v>3</v>
      </c>
      <c r="P14" s="292" t="s">
        <v>235</v>
      </c>
      <c r="Q14" s="199">
        <v>17</v>
      </c>
      <c r="R14" s="254"/>
      <c r="S14" s="199">
        <v>9</v>
      </c>
      <c r="T14" s="292" t="s">
        <v>401</v>
      </c>
      <c r="U14" s="199">
        <v>9</v>
      </c>
      <c r="V14" s="650">
        <v>12</v>
      </c>
      <c r="W14" s="254"/>
      <c r="X14" s="254"/>
      <c r="Y14" s="254"/>
      <c r="Z14" s="254"/>
    </row>
    <row r="15" spans="1:26" ht="14.4">
      <c r="A15" s="289">
        <v>12</v>
      </c>
      <c r="B15" s="674" t="s">
        <v>33</v>
      </c>
      <c r="C15" s="290">
        <v>9</v>
      </c>
      <c r="D15" s="253"/>
      <c r="E15" s="253"/>
      <c r="F15" s="646">
        <v>21</v>
      </c>
      <c r="G15" s="646">
        <v>13</v>
      </c>
      <c r="H15" s="292" t="s">
        <v>405</v>
      </c>
      <c r="I15" s="293">
        <v>17</v>
      </c>
      <c r="J15" s="254"/>
      <c r="K15" s="199">
        <v>10</v>
      </c>
      <c r="L15" s="292" t="s">
        <v>406</v>
      </c>
      <c r="M15" s="199">
        <v>7</v>
      </c>
      <c r="N15" s="254"/>
      <c r="O15" s="199">
        <v>6</v>
      </c>
      <c r="P15" s="292" t="s">
        <v>407</v>
      </c>
      <c r="Q15" s="199">
        <v>16</v>
      </c>
      <c r="R15" s="254"/>
      <c r="S15" s="199">
        <v>12</v>
      </c>
      <c r="T15" s="292" t="s">
        <v>402</v>
      </c>
      <c r="U15" s="199">
        <v>17</v>
      </c>
      <c r="V15" s="650">
        <v>11</v>
      </c>
      <c r="W15" s="254"/>
      <c r="X15" s="254"/>
      <c r="Y15" s="254"/>
      <c r="Z15" s="254"/>
    </row>
    <row r="16" spans="1:26" ht="14.4">
      <c r="A16" s="289">
        <v>13</v>
      </c>
      <c r="B16" s="674" t="s">
        <v>32</v>
      </c>
      <c r="C16" s="290">
        <v>8</v>
      </c>
      <c r="D16" s="253"/>
      <c r="E16" s="253"/>
      <c r="F16" s="655" t="s">
        <v>22</v>
      </c>
      <c r="G16" s="655">
        <v>15</v>
      </c>
      <c r="H16" s="292" t="s">
        <v>177</v>
      </c>
      <c r="I16" s="293">
        <v>16</v>
      </c>
      <c r="J16" s="254"/>
      <c r="K16" s="199">
        <v>2</v>
      </c>
      <c r="L16" s="292" t="s">
        <v>408</v>
      </c>
      <c r="M16" s="199">
        <v>9</v>
      </c>
      <c r="N16" s="254"/>
      <c r="O16" s="199">
        <v>7</v>
      </c>
      <c r="P16" s="292" t="s">
        <v>399</v>
      </c>
      <c r="Q16" s="199">
        <v>16</v>
      </c>
      <c r="R16" s="254"/>
      <c r="S16" s="199">
        <v>10</v>
      </c>
      <c r="T16" s="292" t="s">
        <v>409</v>
      </c>
      <c r="U16" s="199">
        <v>23</v>
      </c>
      <c r="V16" s="650">
        <v>8</v>
      </c>
      <c r="W16" s="254"/>
      <c r="X16" s="254"/>
      <c r="Y16" s="254"/>
      <c r="Z16" s="254"/>
    </row>
    <row r="17" spans="1:26" ht="14.4">
      <c r="A17" s="289">
        <v>14</v>
      </c>
      <c r="B17" s="674" t="s">
        <v>67</v>
      </c>
      <c r="C17" s="290">
        <v>7</v>
      </c>
      <c r="D17" s="253"/>
      <c r="E17" s="253"/>
      <c r="F17" s="646" t="s">
        <v>6</v>
      </c>
      <c r="G17" s="646">
        <v>14</v>
      </c>
      <c r="H17" s="292" t="s">
        <v>183</v>
      </c>
      <c r="I17" s="293">
        <v>16</v>
      </c>
      <c r="J17" s="254"/>
      <c r="K17" s="199">
        <v>6</v>
      </c>
      <c r="L17" s="292" t="s">
        <v>171</v>
      </c>
      <c r="M17" s="199">
        <v>20</v>
      </c>
      <c r="N17" s="254"/>
      <c r="O17" s="199">
        <v>10</v>
      </c>
      <c r="P17" s="292" t="s">
        <v>409</v>
      </c>
      <c r="Q17" s="199">
        <v>17</v>
      </c>
      <c r="R17" s="254"/>
      <c r="S17" s="199">
        <v>6</v>
      </c>
      <c r="T17" s="292" t="s">
        <v>407</v>
      </c>
      <c r="U17" s="199">
        <v>19</v>
      </c>
      <c r="V17" s="650">
        <v>9</v>
      </c>
      <c r="W17" s="254"/>
      <c r="X17" s="254"/>
      <c r="Y17" s="254"/>
      <c r="Z17" s="254"/>
    </row>
    <row r="18" spans="1:26" ht="14.4">
      <c r="A18" s="289">
        <v>15</v>
      </c>
      <c r="B18" s="674" t="s">
        <v>270</v>
      </c>
      <c r="C18" s="290">
        <v>6</v>
      </c>
      <c r="D18" s="253"/>
      <c r="E18" s="253"/>
      <c r="F18" s="650" t="s">
        <v>9</v>
      </c>
      <c r="G18" s="650">
        <v>16</v>
      </c>
      <c r="H18" s="292" t="s">
        <v>175</v>
      </c>
      <c r="I18" s="293">
        <v>13</v>
      </c>
      <c r="J18" s="254"/>
      <c r="K18" s="199">
        <v>23</v>
      </c>
      <c r="L18" s="292" t="s">
        <v>275</v>
      </c>
      <c r="M18" s="199" t="s">
        <v>179</v>
      </c>
      <c r="N18" s="254"/>
      <c r="O18" s="199">
        <v>11</v>
      </c>
      <c r="P18" s="292" t="s">
        <v>403</v>
      </c>
      <c r="Q18" s="199">
        <v>28</v>
      </c>
      <c r="R18" s="254"/>
      <c r="S18" s="199">
        <v>7</v>
      </c>
      <c r="T18" s="292" t="s">
        <v>399</v>
      </c>
      <c r="U18" s="199">
        <v>18</v>
      </c>
      <c r="V18" s="650">
        <v>10</v>
      </c>
      <c r="W18" s="254"/>
      <c r="X18" s="254"/>
      <c r="Y18" s="254"/>
      <c r="Z18" s="254"/>
    </row>
    <row r="19" spans="1:26" ht="14.4">
      <c r="A19" s="289">
        <v>16</v>
      </c>
      <c r="B19" s="674" t="s">
        <v>194</v>
      </c>
      <c r="C19" s="290">
        <v>5</v>
      </c>
      <c r="D19" s="253"/>
      <c r="E19" s="253"/>
      <c r="F19" s="646" t="s">
        <v>14</v>
      </c>
      <c r="G19" s="646">
        <v>17</v>
      </c>
      <c r="H19" s="292" t="s">
        <v>121</v>
      </c>
      <c r="I19" s="293">
        <v>12</v>
      </c>
      <c r="J19" s="254"/>
      <c r="K19" s="194"/>
      <c r="L19" s="652" t="s">
        <v>181</v>
      </c>
      <c r="M19" s="294">
        <f>SUM(M13:M17)/5</f>
        <v>12.8</v>
      </c>
      <c r="N19" s="254"/>
      <c r="O19" s="194"/>
      <c r="P19" s="652" t="s">
        <v>181</v>
      </c>
      <c r="Q19" s="294">
        <f>SUM(Q13:Q18)/6</f>
        <v>19.666666666666668</v>
      </c>
      <c r="R19" s="254"/>
      <c r="S19" s="254"/>
      <c r="T19" s="296"/>
      <c r="U19" s="294">
        <f>SUM(U13:U18)/6</f>
        <v>18.666666666666668</v>
      </c>
      <c r="V19" s="653" t="s">
        <v>181</v>
      </c>
      <c r="W19" s="254"/>
      <c r="X19" s="254"/>
      <c r="Y19" s="254"/>
      <c r="Z19" s="254"/>
    </row>
    <row r="20" spans="1:26" ht="14.4">
      <c r="A20" s="289">
        <v>17</v>
      </c>
      <c r="B20" s="674" t="s">
        <v>155</v>
      </c>
      <c r="C20" s="290"/>
      <c r="D20" s="253"/>
      <c r="E20" s="253"/>
      <c r="F20" s="650" t="s">
        <v>23</v>
      </c>
      <c r="G20" s="650">
        <v>18</v>
      </c>
      <c r="H20" s="292" t="s">
        <v>212</v>
      </c>
      <c r="I20" s="293">
        <v>9</v>
      </c>
      <c r="J20" s="254"/>
      <c r="K20" s="254"/>
      <c r="L20" s="254"/>
      <c r="M20" s="194"/>
      <c r="N20" s="254"/>
      <c r="O20" s="254"/>
      <c r="P20" s="254"/>
      <c r="Q20" s="254"/>
      <c r="R20" s="254"/>
      <c r="S20" s="254"/>
      <c r="T20" s="654" t="s">
        <v>185</v>
      </c>
      <c r="U20" s="194"/>
      <c r="V20" s="646"/>
      <c r="W20" s="254"/>
      <c r="X20" s="254"/>
      <c r="Y20" s="254"/>
      <c r="Z20" s="254"/>
    </row>
    <row r="21" spans="1:26" ht="15" thickBot="1">
      <c r="A21" s="297">
        <v>18</v>
      </c>
      <c r="B21" s="675" t="s">
        <v>29</v>
      </c>
      <c r="C21" s="664">
        <v>4</v>
      </c>
      <c r="D21" s="253"/>
      <c r="E21" s="253"/>
      <c r="F21" s="291" t="s">
        <v>46</v>
      </c>
      <c r="G21" s="646"/>
      <c r="H21" s="292"/>
      <c r="I21" s="293">
        <v>0</v>
      </c>
      <c r="J21" s="254"/>
      <c r="K21" s="199">
        <v>3</v>
      </c>
      <c r="L21" s="292" t="s">
        <v>410</v>
      </c>
      <c r="M21" s="199">
        <v>13</v>
      </c>
      <c r="N21" s="254"/>
      <c r="O21" s="647" t="s">
        <v>186</v>
      </c>
      <c r="P21" s="254"/>
      <c r="Q21" s="254"/>
      <c r="R21" s="254"/>
      <c r="S21" s="199">
        <v>6</v>
      </c>
      <c r="T21" s="292"/>
      <c r="U21" s="199">
        <v>22</v>
      </c>
      <c r="V21" s="650">
        <v>13</v>
      </c>
      <c r="W21" s="254"/>
      <c r="X21" s="254"/>
      <c r="Y21" s="254"/>
      <c r="Z21" s="254"/>
    </row>
    <row r="22" spans="1:26" ht="14.4">
      <c r="A22" s="668"/>
      <c r="B22" s="669"/>
      <c r="C22" s="668"/>
      <c r="D22" s="253"/>
      <c r="E22" s="253"/>
      <c r="F22" s="82"/>
      <c r="G22" s="650"/>
      <c r="H22" s="292"/>
      <c r="I22" s="293">
        <v>0</v>
      </c>
      <c r="J22" s="254"/>
      <c r="K22" s="199">
        <v>14</v>
      </c>
      <c r="L22" s="292" t="s">
        <v>409</v>
      </c>
      <c r="M22" s="199">
        <v>18</v>
      </c>
      <c r="N22" s="254"/>
      <c r="O22" s="199">
        <v>20</v>
      </c>
      <c r="P22" s="292"/>
      <c r="Q22" s="199"/>
      <c r="R22" s="254"/>
      <c r="S22" s="199">
        <v>7</v>
      </c>
      <c r="T22" s="292"/>
      <c r="U22" s="199">
        <v>21</v>
      </c>
      <c r="V22" s="650">
        <v>14</v>
      </c>
      <c r="W22" s="254"/>
      <c r="X22" s="254"/>
      <c r="Y22" s="254"/>
      <c r="Z22" s="254"/>
    </row>
    <row r="23" spans="1:26" ht="14.4">
      <c r="A23" s="668"/>
      <c r="B23" s="669"/>
      <c r="C23" s="668"/>
      <c r="D23" s="253"/>
      <c r="E23" s="253"/>
      <c r="F23" s="82"/>
      <c r="G23" s="646"/>
      <c r="H23" s="292"/>
      <c r="I23" s="293">
        <v>0</v>
      </c>
      <c r="J23" s="254"/>
      <c r="K23" s="199">
        <v>11</v>
      </c>
      <c r="L23" s="292" t="s">
        <v>398</v>
      </c>
      <c r="M23" s="199">
        <v>26</v>
      </c>
      <c r="N23" s="254"/>
      <c r="O23" s="199">
        <v>9</v>
      </c>
      <c r="P23" s="292"/>
      <c r="Q23" s="199"/>
      <c r="R23" s="254"/>
      <c r="S23" s="199">
        <v>9</v>
      </c>
      <c r="T23" s="292"/>
      <c r="U23" s="199">
        <v>21</v>
      </c>
      <c r="V23" s="650">
        <v>15</v>
      </c>
      <c r="W23" s="254"/>
      <c r="X23" s="254"/>
      <c r="Y23" s="254"/>
      <c r="Z23" s="254"/>
    </row>
    <row r="24" spans="1:26" ht="14.4">
      <c r="A24" s="668"/>
      <c r="B24" s="669"/>
      <c r="C24" s="668"/>
      <c r="D24" s="253"/>
      <c r="E24" s="253"/>
      <c r="F24" s="82"/>
      <c r="G24" s="646"/>
      <c r="H24" s="292"/>
      <c r="I24" s="293">
        <v>0</v>
      </c>
      <c r="J24" s="254"/>
      <c r="K24" s="199"/>
      <c r="L24" s="292"/>
      <c r="M24" s="199"/>
      <c r="N24" s="254"/>
      <c r="O24" s="199"/>
      <c r="P24" s="292"/>
      <c r="Q24" s="199"/>
      <c r="R24" s="254"/>
      <c r="S24" s="199"/>
      <c r="T24" s="292"/>
      <c r="U24" s="199"/>
      <c r="V24" s="650"/>
      <c r="W24" s="254"/>
      <c r="X24" s="254"/>
      <c r="Y24" s="254"/>
      <c r="Z24" s="254"/>
    </row>
    <row r="25" spans="1:26" ht="14.4">
      <c r="A25" s="668"/>
      <c r="B25" s="669"/>
      <c r="C25" s="668"/>
      <c r="D25" s="253"/>
      <c r="E25" s="253"/>
      <c r="F25" s="82"/>
      <c r="G25" s="650"/>
      <c r="H25" s="292"/>
      <c r="I25" s="293">
        <v>0</v>
      </c>
      <c r="J25" s="254"/>
      <c r="K25" s="199">
        <v>18</v>
      </c>
      <c r="L25" s="292" t="s">
        <v>411</v>
      </c>
      <c r="M25" s="199">
        <v>15</v>
      </c>
      <c r="N25" s="254"/>
      <c r="O25" s="199">
        <v>2</v>
      </c>
      <c r="P25" s="292"/>
      <c r="Q25" s="199"/>
      <c r="R25" s="254"/>
      <c r="S25" s="199">
        <v>8</v>
      </c>
      <c r="T25" s="292"/>
      <c r="U25" s="199">
        <v>11</v>
      </c>
      <c r="V25" s="650">
        <v>16</v>
      </c>
      <c r="W25" s="254"/>
      <c r="X25" s="254"/>
      <c r="Y25" s="254"/>
      <c r="Z25" s="254"/>
    </row>
    <row r="26" spans="1:26" ht="14.4">
      <c r="A26" s="667"/>
      <c r="B26" s="667"/>
      <c r="C26" s="667"/>
      <c r="D26" s="253"/>
      <c r="E26" s="253"/>
      <c r="F26" s="82"/>
      <c r="G26" s="651" t="s">
        <v>163</v>
      </c>
      <c r="H26" s="82"/>
      <c r="I26" s="199"/>
      <c r="J26" s="254"/>
      <c r="K26" s="199">
        <v>7</v>
      </c>
      <c r="L26" s="292" t="s">
        <v>396</v>
      </c>
      <c r="M26" s="199">
        <v>19</v>
      </c>
      <c r="N26" s="254"/>
      <c r="O26" s="199">
        <v>13</v>
      </c>
      <c r="P26" s="292"/>
      <c r="Q26" s="199"/>
      <c r="R26" s="254"/>
      <c r="S26" s="199">
        <v>20</v>
      </c>
      <c r="T26" s="292"/>
      <c r="U26" s="199">
        <v>11</v>
      </c>
      <c r="V26" s="650">
        <v>17</v>
      </c>
      <c r="W26" s="254"/>
      <c r="X26" s="254"/>
      <c r="Y26" s="254"/>
      <c r="Z26" s="254"/>
    </row>
    <row r="27" spans="1:26" ht="14.4">
      <c r="A27" s="304"/>
      <c r="B27" s="304"/>
      <c r="C27" s="304"/>
      <c r="D27" s="253"/>
      <c r="E27" s="253"/>
      <c r="F27" s="82"/>
      <c r="G27" s="82"/>
      <c r="H27" s="82"/>
      <c r="I27" s="199"/>
      <c r="J27" s="254"/>
      <c r="K27" s="199">
        <v>22</v>
      </c>
      <c r="L27" s="292" t="s">
        <v>179</v>
      </c>
      <c r="M27" s="199"/>
      <c r="N27" s="254"/>
      <c r="O27" s="199">
        <v>22</v>
      </c>
      <c r="P27" s="292"/>
      <c r="Q27" s="199"/>
      <c r="R27" s="254"/>
      <c r="S27" s="199">
        <v>2</v>
      </c>
      <c r="T27" s="292"/>
      <c r="U27" s="199">
        <v>9</v>
      </c>
      <c r="V27" s="650">
        <v>18</v>
      </c>
      <c r="W27" s="254"/>
      <c r="X27" s="254"/>
      <c r="Y27" s="254"/>
      <c r="Z27" s="254"/>
    </row>
    <row r="28" spans="1:26" ht="14.4">
      <c r="A28" s="253"/>
      <c r="B28" s="253"/>
      <c r="C28" s="253"/>
      <c r="D28" s="253"/>
      <c r="E28" s="253"/>
      <c r="F28" s="254"/>
      <c r="G28" s="268"/>
      <c r="H28" s="295"/>
      <c r="I28" s="298"/>
      <c r="J28" s="254"/>
      <c r="K28" s="194"/>
      <c r="L28" s="652" t="s">
        <v>181</v>
      </c>
      <c r="M28" s="294">
        <f>SUM(M21:M27)/6</f>
        <v>15.166666666666666</v>
      </c>
      <c r="N28" s="254"/>
      <c r="O28" s="254"/>
      <c r="P28" s="652" t="s">
        <v>181</v>
      </c>
      <c r="Q28" s="294">
        <f>SUM(Q22:Q27)/5</f>
        <v>0</v>
      </c>
      <c r="R28" s="254"/>
      <c r="S28" s="254"/>
      <c r="T28" s="296"/>
      <c r="U28" s="294">
        <f>SUM(U21:U27)/6</f>
        <v>15.833333333333334</v>
      </c>
      <c r="V28" s="653" t="s">
        <v>181</v>
      </c>
      <c r="W28" s="254"/>
      <c r="X28" s="254"/>
      <c r="Y28" s="254"/>
      <c r="Z28" s="254"/>
    </row>
    <row r="29" spans="1:26" ht="14.4">
      <c r="A29" s="253"/>
      <c r="B29" s="253"/>
      <c r="C29" s="253"/>
      <c r="D29" s="253"/>
      <c r="E29" s="253"/>
      <c r="F29" s="254"/>
      <c r="G29" s="268"/>
      <c r="H29" s="295"/>
      <c r="I29" s="298"/>
      <c r="J29" s="254"/>
      <c r="K29" s="254"/>
      <c r="L29" s="254"/>
      <c r="M29" s="194"/>
      <c r="N29" s="254"/>
      <c r="O29" s="254"/>
      <c r="P29" s="254"/>
      <c r="Q29" s="254"/>
      <c r="R29" s="254"/>
      <c r="S29" s="254"/>
      <c r="T29" s="654" t="s">
        <v>189</v>
      </c>
      <c r="U29" s="194"/>
      <c r="V29" s="646"/>
      <c r="W29" s="254"/>
      <c r="X29" s="254"/>
      <c r="Y29" s="254"/>
      <c r="Z29" s="254"/>
    </row>
    <row r="30" spans="1:26" ht="14.4">
      <c r="A30" s="253"/>
      <c r="B30" s="253"/>
      <c r="C30" s="253"/>
      <c r="D30" s="253"/>
      <c r="E30" s="253"/>
      <c r="F30" s="254"/>
      <c r="G30" s="254"/>
      <c r="H30" s="254"/>
      <c r="I30" s="194"/>
      <c r="J30" s="254"/>
      <c r="K30" s="199">
        <v>12</v>
      </c>
      <c r="L30" s="292" t="s">
        <v>401</v>
      </c>
      <c r="M30" s="199">
        <v>21</v>
      </c>
      <c r="N30" s="254"/>
      <c r="O30" s="199">
        <v>8</v>
      </c>
      <c r="P30" s="292"/>
      <c r="Q30" s="199"/>
      <c r="R30" s="254"/>
      <c r="S30" s="199">
        <v>13</v>
      </c>
      <c r="T30" s="292"/>
      <c r="U30" s="199">
        <v>20</v>
      </c>
      <c r="V30" s="650">
        <v>19</v>
      </c>
      <c r="W30" s="254"/>
      <c r="X30" s="254"/>
      <c r="Y30" s="254"/>
      <c r="Z30" s="254"/>
    </row>
    <row r="31" spans="1:26" ht="14.4">
      <c r="A31" s="253"/>
      <c r="B31" s="253"/>
      <c r="C31" s="253"/>
      <c r="D31" s="253"/>
      <c r="E31" s="253"/>
      <c r="F31" s="254"/>
      <c r="G31" s="254"/>
      <c r="H31" s="254"/>
      <c r="I31" s="194"/>
      <c r="J31" s="254"/>
      <c r="K31" s="199">
        <v>4</v>
      </c>
      <c r="L31" s="292" t="s">
        <v>412</v>
      </c>
      <c r="M31" s="199">
        <v>7</v>
      </c>
      <c r="N31" s="254"/>
      <c r="O31" s="199">
        <v>6</v>
      </c>
      <c r="P31" s="292"/>
      <c r="Q31" s="199"/>
      <c r="R31" s="254"/>
      <c r="S31" s="199">
        <v>21</v>
      </c>
      <c r="T31" s="292"/>
      <c r="U31" s="199">
        <v>20</v>
      </c>
      <c r="V31" s="650">
        <v>20</v>
      </c>
      <c r="W31" s="254"/>
      <c r="X31" s="254"/>
      <c r="Y31" s="254"/>
      <c r="Z31" s="254"/>
    </row>
    <row r="32" spans="1:26" ht="14.4">
      <c r="A32" s="253"/>
      <c r="B32" s="253"/>
      <c r="C32" s="253"/>
      <c r="D32" s="253"/>
      <c r="E32" s="253"/>
      <c r="F32" s="202"/>
      <c r="G32" s="202"/>
      <c r="H32" s="202"/>
      <c r="I32" s="268"/>
      <c r="J32" s="254"/>
      <c r="K32" s="199" t="s">
        <v>413</v>
      </c>
      <c r="L32" s="292" t="s">
        <v>414</v>
      </c>
      <c r="M32" s="199">
        <v>19</v>
      </c>
      <c r="N32" s="254"/>
      <c r="O32" s="199">
        <v>7</v>
      </c>
      <c r="P32" s="292"/>
      <c r="Q32" s="199"/>
      <c r="R32" s="254"/>
      <c r="S32" s="199">
        <v>18</v>
      </c>
      <c r="T32" s="292"/>
      <c r="U32" s="199">
        <v>19</v>
      </c>
      <c r="V32" s="650">
        <v>21</v>
      </c>
      <c r="W32" s="254"/>
      <c r="X32" s="254"/>
      <c r="Y32" s="254"/>
      <c r="Z32" s="254"/>
    </row>
    <row r="33" spans="1:26" ht="14.4">
      <c r="A33" s="253"/>
      <c r="B33" s="253"/>
      <c r="C33" s="253"/>
      <c r="D33" s="253"/>
      <c r="E33" s="253"/>
      <c r="F33" s="202"/>
      <c r="G33" s="202"/>
      <c r="H33" s="202"/>
      <c r="I33" s="268"/>
      <c r="J33" s="254"/>
      <c r="K33" s="199">
        <v>21</v>
      </c>
      <c r="L33" s="292" t="s">
        <v>415</v>
      </c>
      <c r="M33" s="199"/>
      <c r="N33" s="254"/>
      <c r="O33" s="199">
        <v>21</v>
      </c>
      <c r="P33" s="292"/>
      <c r="Q33" s="199"/>
      <c r="R33" s="254"/>
      <c r="S33" s="199">
        <v>22</v>
      </c>
      <c r="T33" s="292"/>
      <c r="U33" s="199">
        <v>9</v>
      </c>
      <c r="V33" s="650">
        <v>22</v>
      </c>
      <c r="W33" s="254"/>
      <c r="X33" s="254"/>
      <c r="Y33" s="254"/>
      <c r="Z33" s="254"/>
    </row>
    <row r="34" spans="1:26" ht="14.4">
      <c r="A34" s="253"/>
      <c r="B34" s="253"/>
      <c r="C34" s="253"/>
      <c r="D34" s="253"/>
      <c r="E34" s="253"/>
      <c r="F34" s="202"/>
      <c r="G34" s="202"/>
      <c r="H34" s="202"/>
      <c r="I34" s="268"/>
      <c r="J34" s="202"/>
      <c r="K34" s="199">
        <v>8</v>
      </c>
      <c r="L34" s="292" t="s">
        <v>407</v>
      </c>
      <c r="M34" s="199">
        <v>16</v>
      </c>
      <c r="N34" s="254"/>
      <c r="O34" s="199">
        <v>18</v>
      </c>
      <c r="P34" s="292"/>
      <c r="Q34" s="199"/>
      <c r="R34" s="254"/>
      <c r="S34" s="254"/>
      <c r="T34" s="254"/>
      <c r="U34" s="294">
        <f>SUM(U30:U33)/4</f>
        <v>17</v>
      </c>
      <c r="V34" s="653" t="s">
        <v>181</v>
      </c>
      <c r="W34" s="254"/>
      <c r="X34" s="254"/>
      <c r="Y34" s="254"/>
      <c r="Z34" s="254"/>
    </row>
    <row r="35" spans="1:26" ht="14.4">
      <c r="A35" s="253"/>
      <c r="B35" s="253"/>
      <c r="C35" s="253"/>
      <c r="D35" s="253"/>
      <c r="E35" s="253"/>
      <c r="F35" s="202"/>
      <c r="G35" s="268"/>
      <c r="H35" s="295"/>
      <c r="I35" s="268"/>
      <c r="J35" s="202"/>
      <c r="K35" s="199">
        <v>13</v>
      </c>
      <c r="L35" s="292" t="s">
        <v>416</v>
      </c>
      <c r="M35" s="199">
        <v>12</v>
      </c>
      <c r="N35" s="254"/>
      <c r="O35" s="254"/>
      <c r="P35" s="652" t="s">
        <v>181</v>
      </c>
      <c r="Q35" s="294">
        <f>SUM(Q30:Q34)/5</f>
        <v>0</v>
      </c>
      <c r="R35" s="254"/>
      <c r="S35" s="254"/>
      <c r="T35" s="254"/>
      <c r="U35" s="194"/>
      <c r="V35" s="646"/>
      <c r="W35" s="254"/>
      <c r="X35" s="254"/>
      <c r="Y35" s="254"/>
      <c r="Z35" s="254"/>
    </row>
    <row r="36" spans="1:26" ht="14.4">
      <c r="A36" s="253"/>
      <c r="B36" s="253"/>
      <c r="C36" s="253"/>
      <c r="D36" s="253"/>
      <c r="E36" s="253"/>
      <c r="F36" s="202"/>
      <c r="G36" s="268"/>
      <c r="H36" s="295"/>
      <c r="I36" s="268"/>
      <c r="J36" s="202"/>
      <c r="K36" s="268"/>
      <c r="L36" s="652" t="s">
        <v>181</v>
      </c>
      <c r="M36" s="294">
        <f>SUM(M30:M35)/6</f>
        <v>12.5</v>
      </c>
      <c r="N36" s="254"/>
      <c r="O36" s="254"/>
      <c r="P36" s="254"/>
      <c r="Q36" s="254"/>
      <c r="R36" s="254"/>
      <c r="S36" s="254"/>
      <c r="T36" s="254"/>
      <c r="U36" s="194"/>
      <c r="V36" s="646"/>
      <c r="W36" s="254"/>
      <c r="X36" s="254"/>
      <c r="Y36" s="254"/>
      <c r="Z36" s="254"/>
    </row>
    <row r="37" spans="1:26" ht="14.4">
      <c r="A37" s="253"/>
      <c r="B37" s="253"/>
      <c r="C37" s="253"/>
      <c r="D37" s="253"/>
      <c r="E37" s="299" t="s">
        <v>236</v>
      </c>
      <c r="F37" s="202"/>
      <c r="G37" s="268"/>
      <c r="H37" s="295"/>
      <c r="I37" s="268"/>
      <c r="J37" s="202"/>
      <c r="K37" s="268"/>
      <c r="L37" s="295"/>
      <c r="M37" s="268"/>
      <c r="N37" s="254"/>
      <c r="O37" s="254"/>
      <c r="P37" s="254"/>
      <c r="Q37" s="254"/>
      <c r="R37" s="254"/>
      <c r="S37" s="254"/>
      <c r="T37" s="254"/>
      <c r="U37" s="194"/>
      <c r="V37" s="646"/>
      <c r="W37" s="254"/>
      <c r="X37" s="254"/>
      <c r="Y37" s="254"/>
      <c r="Z37" s="254"/>
    </row>
    <row r="38" spans="1:26" ht="14.4">
      <c r="A38" s="253"/>
      <c r="B38" s="253"/>
      <c r="C38" s="253"/>
      <c r="D38" s="253"/>
      <c r="E38" s="301" t="s">
        <v>236</v>
      </c>
      <c r="F38" s="202"/>
      <c r="G38" s="268"/>
      <c r="H38" s="295"/>
      <c r="I38" s="268"/>
      <c r="J38" s="202"/>
      <c r="K38" s="268"/>
      <c r="L38" s="295"/>
      <c r="M38" s="268"/>
      <c r="N38" s="254"/>
      <c r="O38" s="254"/>
      <c r="P38" s="254"/>
      <c r="Q38" s="254"/>
      <c r="R38" s="254"/>
      <c r="S38" s="254"/>
      <c r="T38" s="254"/>
      <c r="U38" s="194"/>
      <c r="V38" s="646"/>
      <c r="W38" s="254"/>
      <c r="X38" s="254"/>
      <c r="Y38" s="254"/>
      <c r="Z38" s="254"/>
    </row>
    <row r="40" spans="1:26">
      <c r="A40" s="253"/>
      <c r="B40" s="253"/>
      <c r="C40" s="253"/>
      <c r="D40" s="253"/>
      <c r="E40" s="253"/>
      <c r="F40" s="253"/>
      <c r="G40" s="253"/>
      <c r="H40" s="4"/>
      <c r="I40" s="253"/>
      <c r="J40" s="253"/>
      <c r="K40" s="253"/>
      <c r="L40" s="253"/>
      <c r="M40" s="253"/>
    </row>
    <row r="41" spans="1:26" ht="15" thickBot="1">
      <c r="A41" s="738"/>
      <c r="B41" s="739"/>
      <c r="C41" s="253"/>
      <c r="D41" s="253"/>
      <c r="E41" s="301" t="s">
        <v>236</v>
      </c>
      <c r="F41" s="253"/>
      <c r="G41" s="253"/>
      <c r="H41" s="253"/>
      <c r="I41" s="656" t="s">
        <v>237</v>
      </c>
      <c r="J41" s="253"/>
      <c r="K41" s="253"/>
      <c r="L41" s="253"/>
      <c r="M41" s="253"/>
    </row>
    <row r="42" spans="1:26" ht="15" thickBot="1">
      <c r="A42" s="670" t="s">
        <v>0</v>
      </c>
      <c r="B42" s="672" t="s">
        <v>238</v>
      </c>
      <c r="C42" s="671" t="s">
        <v>40</v>
      </c>
      <c r="D42" s="253"/>
      <c r="E42" s="253"/>
      <c r="F42" s="253"/>
      <c r="G42" s="253"/>
      <c r="H42" s="253"/>
      <c r="I42" s="253"/>
      <c r="J42" s="253" t="s">
        <v>142</v>
      </c>
      <c r="K42" s="253"/>
      <c r="L42" s="253"/>
      <c r="M42" s="253"/>
    </row>
    <row r="43" spans="1:26" ht="15" thickBot="1">
      <c r="A43" s="288">
        <v>1</v>
      </c>
      <c r="B43" s="665" t="s">
        <v>161</v>
      </c>
      <c r="C43" s="657">
        <v>20</v>
      </c>
      <c r="D43" s="253"/>
      <c r="E43" s="302" t="s">
        <v>239</v>
      </c>
      <c r="F43" s="302" t="s">
        <v>1</v>
      </c>
      <c r="G43" s="302" t="s">
        <v>168</v>
      </c>
      <c r="H43" s="253"/>
      <c r="I43" s="679" t="s">
        <v>0</v>
      </c>
      <c r="J43" s="680" t="s">
        <v>1</v>
      </c>
      <c r="K43" s="681" t="s">
        <v>168</v>
      </c>
      <c r="L43" s="671" t="s">
        <v>40</v>
      </c>
      <c r="M43" s="253"/>
    </row>
    <row r="44" spans="1:26" ht="14.4">
      <c r="A44" s="289">
        <v>2</v>
      </c>
      <c r="B44" s="665" t="s">
        <v>148</v>
      </c>
      <c r="C44" s="290">
        <v>19</v>
      </c>
      <c r="D44" s="253"/>
      <c r="E44" s="303"/>
      <c r="F44" s="292"/>
      <c r="G44" s="82"/>
      <c r="H44" s="253"/>
      <c r="I44" s="658" t="s">
        <v>6</v>
      </c>
      <c r="J44" s="300" t="s">
        <v>417</v>
      </c>
      <c r="K44" s="659">
        <v>41</v>
      </c>
      <c r="L44" s="657">
        <v>10</v>
      </c>
      <c r="M44" s="253"/>
    </row>
    <row r="45" spans="1:26" ht="14.4">
      <c r="A45" s="660">
        <v>3</v>
      </c>
      <c r="B45" s="665" t="s">
        <v>122</v>
      </c>
      <c r="C45" s="290">
        <v>18</v>
      </c>
      <c r="D45" s="253"/>
      <c r="E45" s="303"/>
      <c r="F45" s="292"/>
      <c r="G45" s="82"/>
      <c r="H45" s="253"/>
      <c r="I45" s="658" t="s">
        <v>7</v>
      </c>
      <c r="J45" s="300" t="s">
        <v>418</v>
      </c>
      <c r="K45" s="659">
        <v>42</v>
      </c>
      <c r="L45" s="290">
        <v>9</v>
      </c>
      <c r="M45" s="253"/>
    </row>
    <row r="46" spans="1:26" ht="14.4">
      <c r="A46" s="289">
        <v>4</v>
      </c>
      <c r="B46" s="665" t="s">
        <v>128</v>
      </c>
      <c r="C46" s="290">
        <v>17</v>
      </c>
      <c r="D46" s="253"/>
      <c r="E46" s="303">
        <v>1</v>
      </c>
      <c r="F46" s="292" t="s">
        <v>240</v>
      </c>
      <c r="G46" s="82">
        <v>56</v>
      </c>
      <c r="H46" s="253"/>
      <c r="I46" s="658" t="s">
        <v>8</v>
      </c>
      <c r="J46" s="300" t="s">
        <v>143</v>
      </c>
      <c r="K46" s="659">
        <v>37</v>
      </c>
      <c r="L46" s="290">
        <v>8</v>
      </c>
      <c r="M46" s="253"/>
    </row>
    <row r="47" spans="1:26" ht="15" thickBot="1">
      <c r="A47" s="289">
        <v>5</v>
      </c>
      <c r="B47" s="665" t="s">
        <v>227</v>
      </c>
      <c r="C47" s="290">
        <v>16</v>
      </c>
      <c r="D47" s="253"/>
      <c r="E47" s="303">
        <v>2</v>
      </c>
      <c r="F47" s="292" t="s">
        <v>141</v>
      </c>
      <c r="G47" s="82">
        <v>51</v>
      </c>
      <c r="H47" s="253"/>
      <c r="I47" s="661">
        <v>4</v>
      </c>
      <c r="J47" s="662" t="s">
        <v>144</v>
      </c>
      <c r="K47" s="663">
        <v>25</v>
      </c>
      <c r="L47" s="290">
        <v>7</v>
      </c>
      <c r="M47" s="253"/>
    </row>
    <row r="48" spans="1:26" ht="14.4">
      <c r="A48" s="289">
        <v>6</v>
      </c>
      <c r="B48" s="665" t="s">
        <v>89</v>
      </c>
      <c r="C48" s="290">
        <v>15</v>
      </c>
      <c r="D48" s="253"/>
      <c r="E48" s="303">
        <v>3</v>
      </c>
      <c r="F48" s="292" t="s">
        <v>219</v>
      </c>
      <c r="G48" s="82">
        <v>65</v>
      </c>
      <c r="H48" s="253"/>
      <c r="I48" s="304"/>
      <c r="J48" s="304"/>
      <c r="K48" s="304"/>
      <c r="L48" s="253"/>
      <c r="M48" s="253"/>
    </row>
    <row r="49" spans="1:13" ht="14.4">
      <c r="A49" s="289">
        <v>7</v>
      </c>
      <c r="B49" s="665" t="s">
        <v>92</v>
      </c>
      <c r="C49" s="290">
        <v>14</v>
      </c>
      <c r="D49" s="253"/>
      <c r="E49" s="303">
        <v>4</v>
      </c>
      <c r="F49" s="292" t="s">
        <v>217</v>
      </c>
      <c r="G49" s="82">
        <v>43</v>
      </c>
      <c r="H49" s="253"/>
      <c r="I49" s="304"/>
      <c r="J49" s="304"/>
      <c r="K49" s="304"/>
      <c r="L49" s="253"/>
      <c r="M49" s="253"/>
    </row>
    <row r="50" spans="1:13" ht="15" thickBot="1">
      <c r="A50" s="297">
        <v>8</v>
      </c>
      <c r="B50" s="666" t="s">
        <v>126</v>
      </c>
      <c r="C50" s="290">
        <v>13</v>
      </c>
      <c r="D50" s="253"/>
      <c r="E50" s="303">
        <v>5</v>
      </c>
      <c r="F50" s="292" t="s">
        <v>419</v>
      </c>
      <c r="G50" s="82">
        <v>31</v>
      </c>
      <c r="H50" s="253"/>
      <c r="I50" s="304"/>
      <c r="J50" s="304"/>
      <c r="K50" s="304"/>
      <c r="L50" s="253"/>
      <c r="M50" s="253"/>
    </row>
    <row r="51" spans="1:13" ht="14.4">
      <c r="A51" s="268"/>
      <c r="B51" s="268"/>
      <c r="C51" s="253"/>
      <c r="D51" s="253"/>
      <c r="E51" s="303">
        <v>6</v>
      </c>
      <c r="F51" s="292" t="s">
        <v>420</v>
      </c>
      <c r="G51" s="82">
        <v>42</v>
      </c>
      <c r="H51" s="253"/>
      <c r="I51" s="304"/>
      <c r="J51" s="304"/>
      <c r="K51" s="304"/>
      <c r="L51" s="253"/>
      <c r="M51" s="253"/>
    </row>
    <row r="52" spans="1:13" ht="14.4">
      <c r="A52" s="268"/>
      <c r="B52" s="268"/>
      <c r="C52" s="253"/>
      <c r="D52" s="253"/>
      <c r="E52" s="303">
        <v>7</v>
      </c>
      <c r="F52" s="292" t="s">
        <v>421</v>
      </c>
      <c r="G52" s="82">
        <v>50</v>
      </c>
      <c r="H52" s="253"/>
      <c r="I52" s="304"/>
      <c r="J52" s="304"/>
      <c r="K52" s="304"/>
      <c r="L52" s="253"/>
      <c r="M52" s="253"/>
    </row>
    <row r="53" spans="1:13" ht="14.4">
      <c r="A53" s="253"/>
      <c r="B53" s="253"/>
      <c r="C53" s="253"/>
      <c r="D53" s="253"/>
      <c r="E53" s="303">
        <v>8</v>
      </c>
      <c r="F53" s="292" t="s">
        <v>422</v>
      </c>
      <c r="G53" s="82">
        <v>71</v>
      </c>
      <c r="H53" s="253"/>
      <c r="I53" s="304"/>
      <c r="J53" s="304"/>
      <c r="K53" s="304"/>
      <c r="L53" s="253"/>
      <c r="M53" s="253"/>
    </row>
    <row r="54" spans="1:13" ht="14.4">
      <c r="A54" s="253"/>
      <c r="B54" s="253"/>
      <c r="C54" s="253"/>
      <c r="D54" s="253"/>
      <c r="E54" s="303"/>
      <c r="F54" s="292"/>
      <c r="G54" s="82"/>
      <c r="H54" s="253"/>
      <c r="I54" s="304"/>
      <c r="J54" s="304"/>
      <c r="K54" s="304"/>
      <c r="L54" s="253"/>
      <c r="M54" s="253"/>
    </row>
    <row r="55" spans="1:13" ht="14.4">
      <c r="A55" s="253"/>
      <c r="B55" s="253"/>
      <c r="C55" s="253"/>
      <c r="D55" s="253"/>
      <c r="E55" s="303"/>
      <c r="F55" s="292"/>
      <c r="G55" s="82"/>
      <c r="H55" s="253"/>
      <c r="I55" s="253"/>
      <c r="J55" s="253"/>
      <c r="K55" s="253"/>
      <c r="L55" s="253"/>
      <c r="M55" s="253"/>
    </row>
    <row r="56" spans="1:13" ht="14.4">
      <c r="A56" s="253"/>
      <c r="B56" s="253"/>
      <c r="C56" s="253"/>
      <c r="D56" s="253"/>
      <c r="E56" s="303"/>
      <c r="F56" s="292"/>
      <c r="G56" s="82"/>
      <c r="H56" s="253"/>
      <c r="I56" s="253"/>
      <c r="J56" s="253"/>
      <c r="K56" s="253"/>
      <c r="L56" s="253"/>
      <c r="M56" s="253"/>
    </row>
    <row r="57" spans="1:13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</sheetData>
  <mergeCells count="1">
    <mergeCell ref="A41:B4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výsledky</vt:lpstr>
      <vt:lpstr>rychlobruslení</vt:lpstr>
      <vt:lpstr>běžky </vt:lpstr>
      <vt:lpstr>lyže - sjezd</vt:lpstr>
      <vt:lpstr>pingpong</vt:lpstr>
      <vt:lpstr>biatlon</vt:lpstr>
      <vt:lpstr>triatlon</vt:lpstr>
      <vt:lpstr>orienťáky</vt:lpstr>
      <vt:lpstr>kuželky</vt:lpstr>
      <vt:lpstr>kanoe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Mátl Radek Ing.</cp:lastModifiedBy>
  <cp:lastPrinted>2016-11-23T08:42:55Z</cp:lastPrinted>
  <dcterms:created xsi:type="dcterms:W3CDTF">2010-10-04T20:30:50Z</dcterms:created>
  <dcterms:modified xsi:type="dcterms:W3CDTF">2017-12-08T22:44:22Z</dcterms:modified>
</cp:coreProperties>
</file>